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Серый\Documents\Серый\Документы\Прогноз СЭР\Прогноз 2026-2028\Информация от мин.экономики\"/>
    </mc:Choice>
  </mc:AlternateContent>
  <bookViews>
    <workbookView xWindow="0" yWindow="0" windowWidth="21600" windowHeight="9735" tabRatio="500"/>
  </bookViews>
  <sheets>
    <sheet name="Дефл год_Базовый+ Консерв" sheetId="1" r:id="rId1"/>
    <sheet name="Лист3 (2)" sheetId="2" state="hidden" r:id="rId2"/>
    <sheet name="Лист1 (2)" sheetId="3" state="hidden" r:id="rId3"/>
  </sheet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Z_01CA8EBB_0C4C_4010_811F_073E57232CD7_.wvu.FilterData" localSheetId="0">'Дефл год_Базовый+ Консерв'!$A$5:$A$107</definedName>
    <definedName name="Z_0ED5301B_3B9B_4028_A009_D402EF13F98D_.wvu.FilterData" localSheetId="0">'Дефл год_Базовый+ Консерв'!$A$5:$A$101</definedName>
    <definedName name="Z_13B89219_28C6_4883_87AC_E0D1795AD51D_.wvu.FilterData" localSheetId="0">'Дефл год_Базовый+ Консерв'!$A$5:$A$101</definedName>
    <definedName name="Z_268023C0_9BC0_40EB_A535_38BF110897FA_.wvu.FilterData" localSheetId="0">'Дефл год_Базовый+ Консерв'!$A$5:$A$101</definedName>
    <definedName name="Z_3DEEBB3D_1270_47DE_834F_86032DB959D9_.wvu.FilterData" localSheetId="0">'Дефл год_Базовый+ Консерв'!$A$5:$A$101</definedName>
    <definedName name="Z_4E2D07F0_76DB_4630_BC1D_F4D5A502B378_.wvu.FilterData" localSheetId="0">'Дефл год_Базовый+ Консерв'!$A$5:$A$101</definedName>
    <definedName name="Z_572ABAB9_340C_418A_A9AD_B19F14213DA2_.wvu.FilterData" localSheetId="0">'Дефл год_Базовый+ Консерв'!$A$5:$A$101</definedName>
    <definedName name="Z_ABD7BA35_04E1_43E0_AC75_033C3CA6FF3C_.wvu.Cols" localSheetId="0">(#REF! ,#REF!)</definedName>
    <definedName name="Z_ABD7BA35_04E1_43E0_AC75_033C3CA6FF3C_.wvu.FilterData" localSheetId="0">'Дефл год_Базовый+ Консерв'!$A$5:$A$101</definedName>
    <definedName name="Z_ABD7BA35_04E1_43E0_AC75_033C3CA6FF3C_.wvu.PrintArea" localSheetId="0">'Дефл год_Базовый+ Консерв'!$A$5:$K$101</definedName>
    <definedName name="Z_C73CA27E_77B2_422A_A773_B235904BACA3_.wvu.Cols" localSheetId="0">(#REF! ,#REF!)</definedName>
    <definedName name="Z_C73CA27E_77B2_422A_A773_B235904BACA3_.wvu.FilterData" localSheetId="0">'Дефл год_Базовый+ Консерв'!$A$5:$A$101</definedName>
    <definedName name="Z_C73CA27E_77B2_422A_A773_B235904BACA3_.wvu.PrintArea" localSheetId="0">'Дефл год_Базовый+ Консерв'!$A$5:$K$101</definedName>
    <definedName name="Z_D49940EF_113F_4789_B6E7_8353B816853A_.wvu.Cols" localSheetId="0">(#REF! ,#REF!)</definedName>
    <definedName name="Z_D49940EF_113F_4789_B6E7_8353B816853A_.wvu.FilterData" localSheetId="0">'Дефл год_Базовый+ Консерв'!$A$5:$A$101</definedName>
    <definedName name="Z_D49940EF_113F_4789_B6E7_8353B816853A_.wvu.PrintArea" localSheetId="0">'Дефл год_Базовый+ Консерв'!$A$5:$K$101</definedName>
    <definedName name="Z_DCC68DFC_E4AF_484C_822A_D560C6D52926_.wvu.FilterData" localSheetId="0">'Дефл год_Базовый+ Консерв'!$A$5:$A$101</definedName>
    <definedName name="Z_E55F6B6A_DBD3_4117_B149_A082390B8D13_.wvu.Cols" localSheetId="0">(#REF! ,#REF!)</definedName>
    <definedName name="Z_E55F6B6A_DBD3_4117_B149_A082390B8D13_.wvu.FilterData" localSheetId="0">'Дефл год_Базовый+ Консерв'!$A$5:$A$101</definedName>
    <definedName name="Z_E55F6B6A_DBD3_4117_B149_A082390B8D13_.wvu.PrintArea" localSheetId="0">'Дефл год_Базовый+ Консерв'!$A$5:$K$101</definedName>
    <definedName name="Z_E9547856_3045_49CA_B3C7_618D2DA21087_.wvu.FilterData" localSheetId="0">'Дефл год_Базовый+ Консерв'!$A$5:$A$101</definedName>
    <definedName name="Z_E9D4ABE5_580B_4EA1_8057_CB16EE65A5F9_.wvu.FilterData" localSheetId="0">'Дефл год_Базовый+ Консерв'!$A$5:$A$101</definedName>
    <definedName name="Z_F49A5623_9435_4BAA_98DE_EAAB0061DE16_.wvu.FilterData" localSheetId="0">'Дефл год_Базовый+ Консерв'!$A$5:$A$101</definedName>
    <definedName name="год1">#REF!</definedName>
    <definedName name="График">"Диагр. 4"</definedName>
    <definedName name="_xlnm.Print_Titles" localSheetId="0">'Дефл год_Базовый+ Консерв'!$5:$6</definedName>
  </definedNames>
  <calcPr calcId="152511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S26" i="3" l="1"/>
  <c r="P26" i="3"/>
  <c r="M26" i="3"/>
  <c r="S14" i="3"/>
  <c r="P14" i="3"/>
  <c r="M14" i="3"/>
  <c r="K3" i="3"/>
  <c r="H2" i="3"/>
  <c r="G2" i="3"/>
  <c r="F2" i="3"/>
  <c r="Q1" i="3"/>
  <c r="N1" i="3"/>
  <c r="K1" i="3"/>
  <c r="W5" i="2"/>
  <c r="S5" i="2"/>
  <c r="U5" i="2" s="1"/>
  <c r="C5" i="2"/>
  <c r="E5" i="2" s="1"/>
  <c r="A5" i="2"/>
  <c r="C4" i="2"/>
  <c r="E4" i="2" s="1"/>
  <c r="A4" i="2"/>
  <c r="R3" i="2"/>
  <c r="K3" i="2"/>
  <c r="E3" i="2"/>
  <c r="A3" i="2"/>
  <c r="I2" i="2"/>
  <c r="I1" i="2"/>
  <c r="R4" i="2" l="1"/>
  <c r="K4" i="2" s="1"/>
  <c r="R5" i="2" l="1"/>
  <c r="K5" i="2" s="1"/>
  <c r="L4" i="2" s="1"/>
</calcChain>
</file>

<file path=xl/sharedStrings.xml><?xml version="1.0" encoding="utf-8"?>
<sst xmlns="http://schemas.openxmlformats.org/spreadsheetml/2006/main" count="442" uniqueCount="199">
  <si>
    <t>Министерство экономического развития
Российской Федерации</t>
  </si>
  <si>
    <r>
      <rPr>
        <b/>
        <sz val="16"/>
        <color rgb="FF203277"/>
        <rFont val="Arial"/>
        <charset val="1"/>
      </rPr>
      <t>Прогноз индексов цен производителей</t>
    </r>
    <r>
      <rPr>
        <b/>
        <vertAlign val="superscript"/>
        <sz val="16"/>
        <color rgb="FF203277"/>
        <rFont val="Arial"/>
        <charset val="1"/>
      </rPr>
      <t>1</t>
    </r>
    <r>
      <rPr>
        <b/>
        <sz val="16"/>
        <color rgb="FF203277"/>
        <rFont val="Arial"/>
        <charset val="1"/>
      </rPr>
      <t xml:space="preserve"> и индексов-дефляторов
по видам экономической деятельности на период до 2028 года, в % г/г</t>
    </r>
  </si>
  <si>
    <r>
      <rPr>
        <sz val="12"/>
        <color rgb="FF000000"/>
        <rFont val="Arial"/>
        <charset val="1"/>
      </rPr>
      <t>отчет</t>
    </r>
    <r>
      <rPr>
        <b/>
        <vertAlign val="superscript"/>
        <sz val="13"/>
        <color rgb="FF000000"/>
        <rFont val="Arial"/>
        <charset val="1"/>
      </rPr>
      <t>2</t>
    </r>
  </si>
  <si>
    <t>оценка</t>
  </si>
  <si>
    <t>прогноз</t>
  </si>
  <si>
    <t>консерв</t>
  </si>
  <si>
    <t>базовый</t>
  </si>
  <si>
    <t>Промышленность (BCDE)</t>
  </si>
  <si>
    <t xml:space="preserve">  дефлятор</t>
  </si>
  <si>
    <t>110,9</t>
  </si>
  <si>
    <t>104,1</t>
  </si>
  <si>
    <t>104,0</t>
  </si>
  <si>
    <t>104,3</t>
  </si>
  <si>
    <t>103,8</t>
  </si>
  <si>
    <t xml:space="preserve">  ИЦП</t>
  </si>
  <si>
    <t>112,1</t>
  </si>
  <si>
    <t>103,7</t>
  </si>
  <si>
    <t>103,5</t>
  </si>
  <si>
    <t>103,9</t>
  </si>
  <si>
    <t xml:space="preserve">   в т. ч.  без продукции ТЭКа (нефть, нефтепродукты, уголь, газ, энергетика)</t>
  </si>
  <si>
    <t>110,4</t>
  </si>
  <si>
    <t>108,5</t>
  </si>
  <si>
    <t>104,9</t>
  </si>
  <si>
    <t>104,5</t>
  </si>
  <si>
    <t>104,2</t>
  </si>
  <si>
    <t>Добыча полезных ископаемых (Раздел B)</t>
  </si>
  <si>
    <t>116,9</t>
  </si>
  <si>
    <t>93,0</t>
  </si>
  <si>
    <t>99,4</t>
  </si>
  <si>
    <t>102,4</t>
  </si>
  <si>
    <t>103,1</t>
  </si>
  <si>
    <t>117,7</t>
  </si>
  <si>
    <t>90,9</t>
  </si>
  <si>
    <t>96,7</t>
  </si>
  <si>
    <t>102,5</t>
  </si>
  <si>
    <t>103,3</t>
  </si>
  <si>
    <t xml:space="preserve">Добыча топливно-энергетических полезных ископаемых (05, 06+09) </t>
  </si>
  <si>
    <t>116,0</t>
  </si>
  <si>
    <t>89,9</t>
  </si>
  <si>
    <t>98,4</t>
  </si>
  <si>
    <t>102,0</t>
  </si>
  <si>
    <t>103,0</t>
  </si>
  <si>
    <t>117,5</t>
  </si>
  <si>
    <t>87,9</t>
  </si>
  <si>
    <t>95,4</t>
  </si>
  <si>
    <t>102,1</t>
  </si>
  <si>
    <t>Добыча угля (05)</t>
  </si>
  <si>
    <t>86,5</t>
  </si>
  <si>
    <t>105,0</t>
  </si>
  <si>
    <t>99,7</t>
  </si>
  <si>
    <t>105,1</t>
  </si>
  <si>
    <t>104,7</t>
  </si>
  <si>
    <r>
      <rPr>
        <i/>
        <sz val="12"/>
        <color rgb="FF000000"/>
        <rFont val="Arial"/>
        <charset val="1"/>
      </rPr>
      <t xml:space="preserve">  уголь энергетический каменный</t>
    </r>
    <r>
      <rPr>
        <i/>
        <vertAlign val="superscript"/>
        <sz val="13"/>
        <color rgb="FF000000"/>
        <rFont val="Arial"/>
        <charset val="1"/>
      </rPr>
      <t>3</t>
    </r>
  </si>
  <si>
    <t>99,6</t>
  </si>
  <si>
    <t>111,3</t>
  </si>
  <si>
    <t>105,2</t>
  </si>
  <si>
    <t>105,9</t>
  </si>
  <si>
    <t>104,6</t>
  </si>
  <si>
    <t>Добыча сырой нефти и природного газа (06+09)</t>
  </si>
  <si>
    <t>119,1</t>
  </si>
  <si>
    <t>88,6</t>
  </si>
  <si>
    <t>97,7</t>
  </si>
  <si>
    <t>101,8</t>
  </si>
  <si>
    <t>102,9</t>
  </si>
  <si>
    <t>118,3</t>
  </si>
  <si>
    <t>86,8</t>
  </si>
  <si>
    <t>94,6</t>
  </si>
  <si>
    <t xml:space="preserve">Добыча металлических руд и прочих полезных ископаемых (07, 08) </t>
  </si>
  <si>
    <t>121,7</t>
  </si>
  <si>
    <t>111,8</t>
  </si>
  <si>
    <t>119,3</t>
  </si>
  <si>
    <t>113,3</t>
  </si>
  <si>
    <t>Добыча металлических руд (07)</t>
  </si>
  <si>
    <t>131,0</t>
  </si>
  <si>
    <t>112,8</t>
  </si>
  <si>
    <t>125,7</t>
  </si>
  <si>
    <t>114,9</t>
  </si>
  <si>
    <t>Добыча прочих полезных ископаемых (08)</t>
  </si>
  <si>
    <t>100,2</t>
  </si>
  <si>
    <t>105,4</t>
  </si>
  <si>
    <t>105,6</t>
  </si>
  <si>
    <t>Обрабатывающие производства (Раздел C)</t>
  </si>
  <si>
    <t>107,9</t>
  </si>
  <si>
    <t>106,7</t>
  </si>
  <si>
    <t>111,2</t>
  </si>
  <si>
    <t>106,5</t>
  </si>
  <si>
    <t>Производство пищевых продуктов, Производство напитков, Производство табачных изделий             (10, 11, 12)</t>
  </si>
  <si>
    <t>111,5</t>
  </si>
  <si>
    <t>111,0</t>
  </si>
  <si>
    <t>109,1</t>
  </si>
  <si>
    <t>111,4</t>
  </si>
  <si>
    <t>104,4</t>
  </si>
  <si>
    <t>Производство текстильных изделий, Производство одежды, Производство кожи и изделий из кожи (13, 14, 15)</t>
  </si>
  <si>
    <t>121,0</t>
  </si>
  <si>
    <t>107,5</t>
  </si>
  <si>
    <t>105,3</t>
  </si>
  <si>
    <t>108,1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</si>
  <si>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</si>
  <si>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115,5</t>
  </si>
  <si>
    <t>107,8</t>
  </si>
  <si>
    <t>106,0</t>
  </si>
  <si>
    <t>115,9</t>
  </si>
  <si>
    <t>106,2</t>
  </si>
  <si>
    <t>Производство бумаги и бумажных изделий (17)</t>
  </si>
  <si>
    <t>113,2</t>
  </si>
  <si>
    <t>105,5</t>
  </si>
  <si>
    <t>115,2</t>
  </si>
  <si>
    <t>Производство нефтепродуктов (19.2)</t>
  </si>
  <si>
    <t>114,1</t>
  </si>
  <si>
    <t>101,4</t>
  </si>
  <si>
    <t>116,4</t>
  </si>
  <si>
    <t>95,8</t>
  </si>
  <si>
    <t>100,4</t>
  </si>
  <si>
    <t>103,4</t>
  </si>
  <si>
    <t>102,3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</si>
  <si>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Производство резиновых и пластмассовых изделий (20, 21, 22)</t>
  </si>
  <si>
    <t>110,0</t>
  </si>
  <si>
    <t>108,3</t>
  </si>
  <si>
    <t>Производство прочей неметаллической минеральной продукции (23)</t>
  </si>
  <si>
    <t>107,0</t>
  </si>
  <si>
    <t>112,6</t>
  </si>
  <si>
    <t xml:space="preserve">Производство черных металлов                                (24.1, 24.2, 24.3, 24.5) </t>
  </si>
  <si>
    <t>109,2</t>
  </si>
  <si>
    <t>101,1</t>
  </si>
  <si>
    <t>104,8</t>
  </si>
  <si>
    <t>108,2</t>
  </si>
  <si>
    <t>100,1</t>
  </si>
  <si>
    <t>Производство основных драгоценных металлов и прочих цветных металлов, производство ядерного топлива (24.4)</t>
  </si>
  <si>
    <t>114,3</t>
  </si>
  <si>
    <t>124,2</t>
  </si>
  <si>
    <t>102,7</t>
  </si>
  <si>
    <t>Производство готовых металлических изделий, кроме машин и оборудования (25)</t>
  </si>
  <si>
    <t>100,9</t>
  </si>
  <si>
    <t>109,6</t>
  </si>
  <si>
    <t>109,5</t>
  </si>
  <si>
    <t>Продукция машиностроения                                     (26, 27, 28, 29, 30, 33)</t>
  </si>
  <si>
    <t>108,6</t>
  </si>
  <si>
    <t>107,1</t>
  </si>
  <si>
    <t>106,6</t>
  </si>
  <si>
    <t>Прочие</t>
  </si>
  <si>
    <t>115,4</t>
  </si>
  <si>
    <t>Обеспечение электрической энергией, газом и паром; кондиционирование воздуха                   (Раздел D)</t>
  </si>
  <si>
    <t>112,9</t>
  </si>
  <si>
    <t>112,2</t>
  </si>
  <si>
    <t>112,3</t>
  </si>
  <si>
    <t>Водоснабжение; водоотведение, организация сбора и утилизация отходов, деятельность по ликвидации загрязнений (Раздел E)</t>
  </si>
  <si>
    <t>110,6</t>
  </si>
  <si>
    <t>Сельское хозяйство</t>
  </si>
  <si>
    <t xml:space="preserve"> - растениеводство</t>
  </si>
  <si>
    <t>106,9</t>
  </si>
  <si>
    <t xml:space="preserve"> - животноводство</t>
  </si>
  <si>
    <t>109,9</t>
  </si>
  <si>
    <t xml:space="preserve">  индекс цен реализации продукции сельхозпроизводителями</t>
  </si>
  <si>
    <t>109,3</t>
  </si>
  <si>
    <t>108,7</t>
  </si>
  <si>
    <t>106,4</t>
  </si>
  <si>
    <t>Транспорт, вкл. трубопроводный</t>
  </si>
  <si>
    <r>
      <rPr>
        <b/>
        <sz val="12"/>
        <color rgb="FF000000"/>
        <rFont val="Arial"/>
        <charset val="1"/>
      </rPr>
      <t xml:space="preserve">  дефлятор</t>
    </r>
    <r>
      <rPr>
        <b/>
        <vertAlign val="superscript"/>
        <sz val="13"/>
        <color rgb="FF000000"/>
        <rFont val="Arial"/>
        <charset val="1"/>
      </rPr>
      <t>4</t>
    </r>
  </si>
  <si>
    <t>113,9</t>
  </si>
  <si>
    <r>
      <rPr>
        <sz val="12"/>
        <rFont val="Arial"/>
        <charset val="1"/>
      </rPr>
      <t xml:space="preserve">  ИЦП</t>
    </r>
    <r>
      <rPr>
        <vertAlign val="superscript"/>
        <sz val="13"/>
        <rFont val="Arial"/>
        <charset val="1"/>
      </rPr>
      <t>5</t>
    </r>
  </si>
  <si>
    <t>113,5</t>
  </si>
  <si>
    <r>
      <rPr>
        <sz val="12"/>
        <rFont val="Arial"/>
        <charset val="1"/>
      </rPr>
      <t xml:space="preserve">  ИЦП</t>
    </r>
    <r>
      <rPr>
        <vertAlign val="superscript"/>
        <sz val="13"/>
        <rFont val="Arial"/>
        <charset val="1"/>
      </rPr>
      <t>5</t>
    </r>
    <r>
      <rPr>
        <sz val="13"/>
        <rFont val="Arial"/>
        <charset val="1"/>
      </rPr>
      <t xml:space="preserve"> с исключением трубопроводного транспорта</t>
    </r>
  </si>
  <si>
    <t>121,2</t>
  </si>
  <si>
    <t>107,7</t>
  </si>
  <si>
    <t>105,7</t>
  </si>
  <si>
    <r>
      <rPr>
        <b/>
        <sz val="12"/>
        <color rgb="FF203277"/>
        <rFont val="Arial"/>
        <charset val="1"/>
      </rPr>
      <t>Инвестиции в основной капитал</t>
    </r>
    <r>
      <rPr>
        <b/>
        <vertAlign val="superscript"/>
        <sz val="13"/>
        <color rgb="FF000000"/>
        <rFont val="Arial"/>
        <charset val="1"/>
      </rPr>
      <t xml:space="preserve"> 6</t>
    </r>
  </si>
  <si>
    <t xml:space="preserve">108,1
</t>
  </si>
  <si>
    <t xml:space="preserve">  индексы цен </t>
  </si>
  <si>
    <t>Строительство</t>
  </si>
  <si>
    <t>106,8</t>
  </si>
  <si>
    <r>
      <rPr>
        <b/>
        <sz val="12"/>
        <color rgb="FF203277"/>
        <rFont val="Arial"/>
        <charset val="1"/>
      </rPr>
      <t xml:space="preserve">Потребительский рынок </t>
    </r>
    <r>
      <rPr>
        <b/>
        <vertAlign val="superscript"/>
        <sz val="13"/>
        <color rgb="FF000000"/>
        <rFont val="Arial"/>
        <charset val="1"/>
      </rPr>
      <t>7</t>
    </r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</si>
  <si>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</si>
  <si>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</si>
  <si>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</si>
  <si>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>110,3</t>
  </si>
  <si>
    <t>106,1</t>
  </si>
  <si>
    <t xml:space="preserve">  ИПЦ на услуги</t>
  </si>
  <si>
    <r>
      <rPr>
        <vertAlign val="superscript"/>
        <sz val="10"/>
        <color theme="1"/>
        <rFont val="Arial"/>
        <charset val="1"/>
      </rPr>
      <t>1</t>
    </r>
    <r>
      <rPr>
        <sz val="10"/>
        <color theme="1"/>
        <rFont val="Arial"/>
        <charset val="1"/>
      </rPr>
      <t xml:space="preserve"> На продукцию, реализованную на внутренний рынок.</t>
    </r>
  </si>
  <si>
    <r>
      <rPr>
        <vertAlign val="superscript"/>
        <sz val="10"/>
        <rFont val="Arial"/>
        <charset val="1"/>
      </rPr>
      <t>2</t>
    </r>
    <r>
      <rPr>
        <sz val="10"/>
        <rFont val="Arial"/>
        <charset val="1"/>
      </rPr>
      <t xml:space="preserve"> Индексы-дефляторы, выделены курсивом - оценка.</t>
    </r>
  </si>
  <si>
    <r>
      <rPr>
        <vertAlign val="superscript"/>
        <sz val="10"/>
        <color theme="1"/>
        <rFont val="Arial"/>
        <charset val="1"/>
      </rPr>
      <t xml:space="preserve">3 </t>
    </r>
    <r>
      <rPr>
        <sz val="10"/>
        <color theme="1"/>
        <rFont val="Arial"/>
        <charset val="1"/>
      </rPr>
      <t>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(05.10.10.130).</t>
    </r>
  </si>
  <si>
    <r>
      <rPr>
        <vertAlign val="superscript"/>
        <sz val="10"/>
        <color theme="1"/>
        <rFont val="Arial"/>
        <charset val="1"/>
      </rPr>
      <t>4</t>
    </r>
    <r>
      <rPr>
        <sz val="10"/>
        <color theme="1"/>
        <rFont val="Arial"/>
        <charset val="1"/>
      </rPr>
      <t xml:space="preserve"> По виду деятельности "Транспортировка и хранение".</t>
    </r>
  </si>
  <si>
    <r>
      <rPr>
        <vertAlign val="superscript"/>
        <sz val="10"/>
        <color theme="1"/>
        <rFont val="Arial"/>
        <charset val="1"/>
      </rPr>
      <t>5</t>
    </r>
    <r>
      <rPr>
        <sz val="10"/>
        <color theme="1"/>
        <rFont val="Arial"/>
        <charset val="1"/>
      </rPr>
      <t xml:space="preserve"> Индекс тарифов на грузовые перевозки.</t>
    </r>
  </si>
  <si>
    <r>
      <rPr>
        <vertAlign val="superscript"/>
        <sz val="10"/>
        <color theme="1"/>
        <rFont val="Arial"/>
        <charset val="1"/>
      </rPr>
      <t>6</t>
    </r>
    <r>
      <rPr>
        <sz val="10"/>
        <color theme="1"/>
        <rFont val="Arial"/>
        <charset val="1"/>
      </rPr>
      <t xml:space="preserve"> За счет всех источников финансирования.</t>
    </r>
  </si>
  <si>
    <r>
      <rPr>
        <vertAlign val="superscript"/>
        <sz val="10"/>
        <color theme="1"/>
        <rFont val="Arial"/>
        <charset val="1"/>
      </rPr>
      <t xml:space="preserve">7 </t>
    </r>
    <r>
      <rPr>
        <sz val="10"/>
        <color theme="1"/>
        <rFont val="Arial"/>
        <charset val="1"/>
      </rPr>
      <t>С учетом НДС, косвенных налогов, торгово-транспортной наценки.</t>
    </r>
  </si>
  <si>
    <t>вес</t>
  </si>
  <si>
    <t>Объемы</t>
  </si>
  <si>
    <t>Цены</t>
  </si>
  <si>
    <t>Стоимость, млрд долл</t>
  </si>
  <si>
    <t>ДЗ</t>
  </si>
  <si>
    <t>ДЗ без К</t>
  </si>
  <si>
    <t>Китай</t>
  </si>
  <si>
    <t>млрд куб. м.</t>
  </si>
  <si>
    <t>долл./тыс. куб. м.</t>
  </si>
  <si>
    <t xml:space="preserve">     дальнее зарубежье</t>
  </si>
  <si>
    <t>ДЗ (без Китая)</t>
  </si>
  <si>
    <t>1 кв 22</t>
  </si>
  <si>
    <t>2 кв 22</t>
  </si>
  <si>
    <t>3 кв 22</t>
  </si>
  <si>
    <t>4 кв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</si>
</sst>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_)"/>
    <numFmt numFmtId="165" formatCode="0.0_)"/>
    <numFmt numFmtId="166" formatCode="0.00_)"/>
    <numFmt numFmtId="167" formatCode="0.000"/>
    <numFmt numFmtId="168" formatCode="0.0"/>
  </numFmts>
  <fonts count="30">
    <font>
      <sz val="11"/>
      <color theme="1"/>
      <name val="Calibri"/>
      <charset val="1"/>
    </font>
    <font>
      <b/>
      <sz val="16"/>
      <color rgb="FF203277"/>
      <name val="Arial"/>
      <charset val="1"/>
    </font>
    <font>
      <b/>
      <vertAlign val="superscript"/>
      <sz val="16"/>
      <color rgb="FF203277"/>
      <name val="Arial"/>
      <charset val="1"/>
    </font>
    <font>
      <b/>
      <sz val="16"/>
      <color rgb="FF2C2C84"/>
      <name val="Arial"/>
      <charset val="1"/>
    </font>
    <font>
      <sz val="10"/>
      <name val="Arial"/>
      <charset val="1"/>
    </font>
    <font>
      <sz val="12"/>
      <color rgb="FF000000"/>
      <name val="Arial"/>
      <charset val="1"/>
    </font>
    <font>
      <b/>
      <vertAlign val="superscript"/>
      <sz val="13"/>
      <color rgb="FF000000"/>
      <name val="Arial"/>
      <charset val="1"/>
    </font>
    <font>
      <b/>
      <sz val="12"/>
      <name val="Arial"/>
      <charset val="1"/>
    </font>
    <font>
      <b/>
      <sz val="12"/>
      <color rgb="FF203277"/>
      <name val="Arial"/>
      <charset val="1"/>
    </font>
    <font>
      <sz val="12"/>
      <color rgb="FF203277"/>
      <name val="Arial"/>
      <charset val="1"/>
    </font>
    <font>
      <b/>
      <sz val="12"/>
      <color rgb="FF000000"/>
      <name val="Arial"/>
      <charset val="1"/>
    </font>
    <font>
      <b/>
      <sz val="11"/>
      <name val="Arial"/>
      <charset val="1"/>
    </font>
    <font>
      <sz val="11"/>
      <name val="Arial"/>
      <charset val="1"/>
    </font>
    <font>
      <i/>
      <sz val="12"/>
      <color rgb="FF000000"/>
      <name val="Arial"/>
      <charset val="1"/>
    </font>
    <font>
      <sz val="11"/>
      <name val="Calibri"/>
      <charset val="1"/>
    </font>
    <font>
      <sz val="11"/>
      <name val="Times New Roman"/>
      <charset val="1"/>
    </font>
    <font>
      <i/>
      <vertAlign val="superscript"/>
      <sz val="13"/>
      <color rgb="FF000000"/>
      <name val="Arial"/>
      <charset val="1"/>
    </font>
    <font>
      <sz val="11"/>
      <color rgb="FF203277"/>
      <name val="Arial"/>
      <charset val="1"/>
    </font>
    <font>
      <b/>
      <sz val="11"/>
      <color rgb="FF203277"/>
      <name val="Arial"/>
      <charset val="1"/>
    </font>
    <font>
      <b/>
      <i/>
      <sz val="11"/>
      <name val="Arial"/>
      <charset val="1"/>
    </font>
    <font>
      <sz val="12"/>
      <name val="Arial"/>
      <charset val="1"/>
    </font>
    <font>
      <vertAlign val="superscript"/>
      <sz val="13"/>
      <name val="Arial"/>
      <charset val="1"/>
    </font>
    <font>
      <sz val="13"/>
      <name val="Arial"/>
      <charset val="1"/>
    </font>
    <font>
      <vertAlign val="superscript"/>
      <sz val="10"/>
      <color theme="1"/>
      <name val="Arial"/>
      <charset val="1"/>
    </font>
    <font>
      <sz val="10"/>
      <color theme="1"/>
      <name val="Arial"/>
      <charset val="1"/>
    </font>
    <font>
      <vertAlign val="superscript"/>
      <sz val="10"/>
      <name val="Arial"/>
      <charset val="1"/>
    </font>
    <font>
      <sz val="12"/>
      <color theme="1"/>
      <name val="Arial"/>
      <charset val="1"/>
    </font>
    <font>
      <b/>
      <sz val="11"/>
      <color theme="1"/>
      <name val="Calibri"/>
      <charset val="1"/>
    </font>
    <font>
      <b/>
      <sz val="10"/>
      <name val="Arial Cyr"/>
      <charset val="1"/>
    </font>
    <font>
      <sz val="10"/>
      <name val="Arial Cyr"/>
      <charset val="1"/>
    </font>
  </fonts>
  <fills count="5">
    <fill>
      <patternFill patternType="none"/>
    </fill>
    <fill>
      <patternFill patternType="gray125"/>
    </fill>
    <fill>
      <patternFill patternType="solid">
        <fgColor rgb="FFEAF1F7"/>
        <bgColor rgb="FFDAE3F3"/>
      </patternFill>
    </fill>
    <fill>
      <patternFill patternType="solid">
        <fgColor theme="0"/>
        <bgColor rgb="FFEAF1F7"/>
      </patternFill>
    </fill>
    <fill>
      <patternFill patternType="solid">
        <fgColor theme="8" tint="0.79979857783745845"/>
        <bgColor rgb="FFEAF1F7"/>
      </patternFill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medium">
        <color auto="1"/>
      </left>
      <right/>
      <top/>
      <bottom/>
      <diagonal/>
    </border>
    <border>
      <left style="dotted">
        <color auto="1"/>
      </left>
      <right/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Font="1" applyBorder="1" applyAlignment="1" applyProtection="1"/>
    <xf numFmtId="0" fontId="4" fillId="0" borderId="0" xfId="0" applyFont="1" applyBorder="1" applyAlignment="1" applyProtection="1"/>
    <xf numFmtId="164" fontId="5" fillId="0" borderId="7" xfId="0" applyNumberFormat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/>
    </xf>
    <xf numFmtId="0" fontId="8" fillId="2" borderId="9" xfId="0" applyFont="1" applyFill="1" applyBorder="1" applyAlignment="1" applyProtection="1">
      <alignment horizontal="left" vertical="center" wrapText="1" indent="2"/>
    </xf>
    <xf numFmtId="0" fontId="8" fillId="2" borderId="8" xfId="0" applyFont="1" applyFill="1" applyBorder="1" applyAlignment="1" applyProtection="1">
      <alignment horizontal="left" vertical="center" wrapText="1" indent="2"/>
    </xf>
    <xf numFmtId="1" fontId="9" fillId="2" borderId="8" xfId="0" applyNumberFormat="1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/>
    <xf numFmtId="164" fontId="10" fillId="0" borderId="10" xfId="0" applyNumberFormat="1" applyFont="1" applyBorder="1" applyAlignment="1" applyProtection="1">
      <alignment vertical="center"/>
    </xf>
    <xf numFmtId="0" fontId="11" fillId="0" borderId="8" xfId="0" applyFont="1" applyBorder="1" applyAlignment="1" applyProtection="1">
      <alignment horizontal="center" vertical="center"/>
    </xf>
    <xf numFmtId="165" fontId="11" fillId="0" borderId="8" xfId="0" applyNumberFormat="1" applyFont="1" applyBorder="1" applyAlignment="1" applyProtection="1">
      <alignment horizontal="center" vertical="center"/>
    </xf>
    <xf numFmtId="164" fontId="5" fillId="0" borderId="10" xfId="0" applyNumberFormat="1" applyFont="1" applyBorder="1" applyAlignment="1" applyProtection="1">
      <alignment vertical="center"/>
    </xf>
    <xf numFmtId="0" fontId="12" fillId="0" borderId="8" xfId="0" applyFont="1" applyBorder="1" applyAlignment="1" applyProtection="1">
      <alignment horizontal="center" vertical="center"/>
    </xf>
    <xf numFmtId="165" fontId="12" fillId="0" borderId="8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vertical="center" wrapText="1"/>
    </xf>
    <xf numFmtId="166" fontId="12" fillId="0" borderId="8" xfId="0" applyNumberFormat="1" applyFont="1" applyBorder="1" applyAlignment="1" applyProtection="1">
      <alignment horizontal="center" vertical="center"/>
    </xf>
    <xf numFmtId="0" fontId="14" fillId="2" borderId="8" xfId="0" applyFont="1" applyFill="1" applyBorder="1" applyAlignment="1" applyProtection="1">
      <alignment horizontal="center" vertical="center"/>
    </xf>
    <xf numFmtId="1" fontId="12" fillId="2" borderId="8" xfId="0" applyNumberFormat="1" applyFont="1" applyFill="1" applyBorder="1" applyAlignment="1" applyProtection="1">
      <alignment horizontal="center" vertical="center"/>
    </xf>
    <xf numFmtId="0" fontId="11" fillId="2" borderId="8" xfId="0" applyFont="1" applyFill="1" applyBorder="1" applyAlignment="1" applyProtection="1">
      <alignment horizontal="center" vertical="center"/>
    </xf>
    <xf numFmtId="164" fontId="5" fillId="3" borderId="7" xfId="0" applyNumberFormat="1" applyFont="1" applyFill="1" applyBorder="1" applyAlignment="1" applyProtection="1">
      <alignment vertical="center"/>
    </xf>
    <xf numFmtId="0" fontId="0" fillId="3" borderId="0" xfId="0" applyFont="1" applyFill="1" applyBorder="1" applyAlignment="1" applyProtection="1"/>
    <xf numFmtId="0" fontId="15" fillId="2" borderId="8" xfId="0" applyFont="1" applyFill="1" applyBorder="1" applyAlignment="1" applyProtection="1">
      <alignment horizontal="center" vertical="center"/>
    </xf>
    <xf numFmtId="164" fontId="5" fillId="3" borderId="10" xfId="0" applyNumberFormat="1" applyFont="1" applyFill="1" applyBorder="1" applyAlignment="1" applyProtection="1">
      <alignment vertical="center"/>
    </xf>
    <xf numFmtId="0" fontId="14" fillId="0" borderId="8" xfId="0" applyFont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left" vertical="center" wrapText="1" indent="2"/>
    </xf>
    <xf numFmtId="0" fontId="9" fillId="2" borderId="8" xfId="0" applyFont="1" applyFill="1" applyBorder="1" applyAlignment="1" applyProtection="1">
      <alignment horizontal="left" vertical="center" wrapText="1" indent="2"/>
    </xf>
    <xf numFmtId="0" fontId="12" fillId="2" borderId="8" xfId="0" applyFont="1" applyFill="1" applyBorder="1" applyAlignment="1" applyProtection="1">
      <alignment horizontal="center" vertical="center"/>
    </xf>
    <xf numFmtId="164" fontId="5" fillId="0" borderId="11" xfId="0" applyNumberFormat="1" applyFont="1" applyBorder="1" applyAlignment="1" applyProtection="1">
      <alignment vertical="center"/>
    </xf>
    <xf numFmtId="0" fontId="9" fillId="2" borderId="9" xfId="0" applyFont="1" applyFill="1" applyBorder="1" applyAlignment="1" applyProtection="1">
      <alignment horizontal="left" vertical="center" wrapText="1" indent="2"/>
    </xf>
    <xf numFmtId="0" fontId="17" fillId="2" borderId="8" xfId="0" applyFont="1" applyFill="1" applyBorder="1" applyAlignment="1" applyProtection="1">
      <alignment horizontal="center" vertical="center" wrapText="1"/>
    </xf>
    <xf numFmtId="164" fontId="5" fillId="0" borderId="7" xfId="0" applyNumberFormat="1" applyFont="1" applyBorder="1" applyAlignment="1" applyProtection="1">
      <alignment vertical="center"/>
    </xf>
    <xf numFmtId="1" fontId="11" fillId="2" borderId="8" xfId="0" applyNumberFormat="1" applyFont="1" applyFill="1" applyBorder="1" applyAlignment="1" applyProtection="1">
      <alignment horizontal="center" vertical="center"/>
    </xf>
    <xf numFmtId="0" fontId="9" fillId="2" borderId="7" xfId="0" applyFont="1" applyFill="1" applyBorder="1" applyAlignment="1" applyProtection="1">
      <alignment horizontal="left" vertical="center" wrapText="1" indent="2"/>
    </xf>
    <xf numFmtId="0" fontId="18" fillId="2" borderId="8" xfId="0" applyFont="1" applyFill="1" applyBorder="1" applyAlignment="1" applyProtection="1">
      <alignment horizontal="center" vertical="center" wrapText="1"/>
    </xf>
    <xf numFmtId="0" fontId="19" fillId="0" borderId="8" xfId="0" applyFont="1" applyBorder="1" applyAlignment="1" applyProtection="1">
      <alignment horizontal="center" vertical="center"/>
    </xf>
    <xf numFmtId="165" fontId="19" fillId="0" borderId="8" xfId="0" applyNumberFormat="1" applyFont="1" applyBorder="1" applyAlignment="1" applyProtection="1">
      <alignment horizontal="center" vertical="center"/>
    </xf>
    <xf numFmtId="164" fontId="5" fillId="0" borderId="7" xfId="0" applyNumberFormat="1" applyFont="1" applyBorder="1" applyAlignment="1" applyProtection="1">
      <alignment vertical="center" wrapText="1"/>
    </xf>
    <xf numFmtId="1" fontId="18" fillId="2" borderId="8" xfId="0" applyNumberFormat="1" applyFont="1" applyFill="1" applyBorder="1" applyAlignment="1" applyProtection="1">
      <alignment horizontal="center" vertical="center"/>
    </xf>
    <xf numFmtId="0" fontId="18" fillId="2" borderId="8" xfId="0" applyFont="1" applyFill="1" applyBorder="1" applyAlignment="1" applyProtection="1">
      <alignment horizontal="center" vertical="center"/>
    </xf>
    <xf numFmtId="164" fontId="20" fillId="0" borderId="10" xfId="0" applyNumberFormat="1" applyFont="1" applyBorder="1" applyAlignment="1" applyProtection="1">
      <alignment vertical="center"/>
    </xf>
    <xf numFmtId="164" fontId="20" fillId="0" borderId="7" xfId="0" applyNumberFormat="1" applyFont="1" applyBorder="1" applyAlignment="1" applyProtection="1">
      <alignment vertical="center" wrapText="1"/>
    </xf>
    <xf numFmtId="165" fontId="11" fillId="0" borderId="8" xfId="0" applyNumberFormat="1" applyFont="1" applyBorder="1" applyAlignment="1" applyProtection="1">
      <alignment horizontal="center" vertical="top" wrapText="1"/>
    </xf>
    <xf numFmtId="0" fontId="23" fillId="0" borderId="0" xfId="0" applyFont="1" applyBorder="1" applyAlignment="1" applyProtection="1">
      <alignment horizontal="left"/>
    </xf>
    <xf numFmtId="165" fontId="20" fillId="0" borderId="0" xfId="0" applyNumberFormat="1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left"/>
    </xf>
    <xf numFmtId="0" fontId="26" fillId="0" borderId="0" xfId="0" applyFont="1" applyBorder="1" applyAlignment="1" applyProtection="1"/>
    <xf numFmtId="0" fontId="26" fillId="0" borderId="0" xfId="0" applyFont="1" applyBorder="1" applyAlignment="1" applyProtection="1">
      <alignment horizontal="left" wrapText="1"/>
    </xf>
    <xf numFmtId="167" fontId="26" fillId="0" borderId="0" xfId="0" applyNumberFormat="1" applyFont="1" applyBorder="1" applyAlignment="1" applyProtection="1"/>
    <xf numFmtId="0" fontId="0" fillId="0" borderId="0" xfId="0" applyFont="1" applyBorder="1" applyAlignment="1" applyProtection="1">
      <alignment horizontal="center" vertical="center"/>
    </xf>
    <xf numFmtId="168" fontId="0" fillId="0" borderId="0" xfId="0" applyNumberFormat="1" applyFont="1" applyBorder="1" applyAlignment="1" applyProtection="1"/>
    <xf numFmtId="0" fontId="0" fillId="0" borderId="0" xfId="0" applyFont="1" applyBorder="1" applyAlignment="1" applyProtection="1">
      <alignment vertical="center"/>
    </xf>
    <xf numFmtId="0" fontId="0" fillId="0" borderId="8" xfId="0" applyFont="1" applyBorder="1" applyAlignment="1" applyProtection="1">
      <alignment horizontal="center" vertical="center"/>
    </xf>
    <xf numFmtId="17" fontId="0" fillId="0" borderId="8" xfId="0" applyNumberFormat="1" applyFont="1" applyBorder="1" applyAlignment="1" applyProtection="1">
      <alignment horizontal="center" vertical="center"/>
    </xf>
    <xf numFmtId="168" fontId="0" fillId="0" borderId="8" xfId="0" applyNumberFormat="1" applyFont="1" applyBorder="1" applyAlignment="1" applyProtection="1">
      <alignment horizontal="center" vertical="center"/>
    </xf>
    <xf numFmtId="0" fontId="0" fillId="0" borderId="8" xfId="0" applyFont="1" applyBorder="1" applyAlignment="1" applyProtection="1"/>
    <xf numFmtId="0" fontId="27" fillId="0" borderId="0" xfId="0" applyFont="1" applyBorder="1" applyAlignment="1" applyProtection="1"/>
    <xf numFmtId="0" fontId="0" fillId="0" borderId="0" xfId="0" applyAlignment="1" applyProtection="1"/>
    <xf numFmtId="0" fontId="27" fillId="0" borderId="0" xfId="0" applyFont="1" applyBorder="1" applyAlignment="1" applyProtection="1">
      <alignment horizontal="center" vertical="center" wrapText="1"/>
    </xf>
    <xf numFmtId="0" fontId="28" fillId="0" borderId="13" xfId="0" applyFont="1" applyBorder="1" applyAlignment="1" applyProtection="1"/>
    <xf numFmtId="0" fontId="28" fillId="0" borderId="13" xfId="0" applyFont="1" applyBorder="1" applyAlignment="1" applyProtection="1">
      <alignment horizontal="left" indent="3"/>
    </xf>
    <xf numFmtId="0" fontId="29" fillId="0" borderId="14" xfId="0" applyFont="1" applyBorder="1" applyAlignment="1" applyProtection="1"/>
    <xf numFmtId="168" fontId="0" fillId="0" borderId="0" xfId="0" applyNumberFormat="1" applyFont="1" applyBorder="1" applyAlignment="1" applyProtection="1">
      <alignment horizontal="center" vertical="center"/>
    </xf>
    <xf numFmtId="17" fontId="0" fillId="0" borderId="0" xfId="0" applyNumberFormat="1" applyFont="1" applyBorder="1" applyAlignment="1" applyProtection="1"/>
    <xf numFmtId="0" fontId="29" fillId="0" borderId="15" xfId="0" applyFont="1" applyBorder="1" applyAlignment="1" applyProtection="1"/>
    <xf numFmtId="17" fontId="29" fillId="0" borderId="14" xfId="0" applyNumberFormat="1" applyFont="1" applyBorder="1" applyAlignment="1" applyProtection="1"/>
    <xf numFmtId="17" fontId="29" fillId="0" borderId="15" xfId="0" applyNumberFormat="1" applyFont="1" applyBorder="1" applyAlignment="1" applyProtection="1"/>
    <xf numFmtId="0" fontId="23" fillId="0" borderId="0" xfId="0" applyFont="1" applyBorder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right" indent="1"/>
    </xf>
    <xf numFmtId="164" fontId="5" fillId="0" borderId="2" xfId="0" applyNumberFormat="1" applyFont="1" applyBorder="1" applyAlignment="1" applyProtection="1">
      <alignment horizontal="center" vertical="center"/>
      <protection locked="0"/>
    </xf>
    <xf numFmtId="164" fontId="5" fillId="0" borderId="3" xfId="0" applyNumberFormat="1" applyFont="1" applyBorder="1" applyAlignment="1" applyProtection="1">
      <alignment horizontal="center" vertical="center"/>
      <protection locked="0"/>
    </xf>
    <xf numFmtId="164" fontId="5" fillId="0" borderId="4" xfId="0" applyNumberFormat="1" applyFont="1" applyBorder="1" applyAlignment="1" applyProtection="1">
      <alignment horizontal="center" vertical="center"/>
      <protection locked="0"/>
    </xf>
    <xf numFmtId="164" fontId="5" fillId="0" borderId="5" xfId="0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27" fillId="4" borderId="8" xfId="0" applyFont="1" applyFill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/>
    </xf>
    <xf numFmtId="0" fontId="27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AF1F7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203277"/>
      <rgbColor rgb="FF339966"/>
      <rgbColor rgb="FF003300"/>
      <rgbColor rgb="FF333300"/>
      <rgbColor rgb="FF993300"/>
      <rgbColor rgb="FF993366"/>
      <rgbColor rgb="FF2C2C84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85320</xdr:colOff>
      <xdr:row>0</xdr:row>
      <xdr:rowOff>47520</xdr:rowOff>
    </xdr:from>
    <xdr:to>
      <xdr:col>9</xdr:col>
      <xdr:colOff>803160</xdr:colOff>
      <xdr:row>1</xdr:row>
      <xdr:rowOff>282240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1159640" y="47520"/>
          <a:ext cx="717840" cy="69012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tileRect/>
        </a:gradFill>
      </a:fillStyleLst>
      <a:lnStyleLst>
        <a:ln w="6350">
          <a:prstDash val="solid"/>
        </a:ln>
        <a:ln w="12700">
          <a:prstDash val="solid"/>
        </a:ln>
        <a:ln w="19050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tabSelected="1" zoomScaleNormal="100" workbookViewId="0">
      <selection activeCell="A21" sqref="A21"/>
    </sheetView>
  </sheetViews>
  <sheetFormatPr defaultColWidth="8.85546875" defaultRowHeight="15"/>
  <cols>
    <col min="1" max="1" width="56.28515625" style="1" customWidth="1"/>
    <col min="2" max="2" width="12.7109375" style="1" customWidth="1"/>
    <col min="3" max="3" width="11.85546875" style="1" customWidth="1"/>
    <col min="4" max="11" width="12.7109375" style="1" customWidth="1"/>
    <col min="12" max="16384" width="8.85546875" style="1"/>
  </cols>
  <sheetData>
    <row r="1" spans="1:11" ht="35.85" customHeight="1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1" ht="24.95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1" ht="44.85" customHeight="1">
      <c r="A3" s="69" t="s">
        <v>1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s="2" customFormat="1" ht="19.5" customHeight="1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1" ht="19.5" customHeight="1">
      <c r="A5" s="71"/>
      <c r="B5" s="72">
        <v>2024</v>
      </c>
      <c r="C5" s="72"/>
      <c r="D5" s="72">
        <v>2025</v>
      </c>
      <c r="E5" s="72"/>
      <c r="F5" s="72">
        <v>2026</v>
      </c>
      <c r="G5" s="72"/>
      <c r="H5" s="72">
        <v>2027</v>
      </c>
      <c r="I5" s="72"/>
      <c r="J5" s="73">
        <v>2028</v>
      </c>
      <c r="K5" s="73"/>
    </row>
    <row r="6" spans="1:11" ht="19.5" customHeight="1">
      <c r="A6" s="71"/>
      <c r="B6" s="74" t="s">
        <v>2</v>
      </c>
      <c r="C6" s="74"/>
      <c r="D6" s="74" t="s">
        <v>3</v>
      </c>
      <c r="E6" s="74"/>
      <c r="F6" s="75" t="s">
        <v>4</v>
      </c>
      <c r="G6" s="75"/>
      <c r="H6" s="75"/>
      <c r="I6" s="75"/>
      <c r="J6" s="75"/>
      <c r="K6" s="75"/>
    </row>
    <row r="7" spans="1:11" ht="19.5" customHeight="1">
      <c r="A7" s="3"/>
      <c r="B7" s="4" t="s">
        <v>5</v>
      </c>
      <c r="C7" s="4" t="s">
        <v>6</v>
      </c>
      <c r="D7" s="4" t="s">
        <v>5</v>
      </c>
      <c r="E7" s="4" t="s">
        <v>6</v>
      </c>
      <c r="F7" s="4" t="s">
        <v>5</v>
      </c>
      <c r="G7" s="4" t="s">
        <v>6</v>
      </c>
      <c r="H7" s="4" t="s">
        <v>5</v>
      </c>
      <c r="I7" s="4" t="s">
        <v>6</v>
      </c>
      <c r="J7" s="4" t="s">
        <v>5</v>
      </c>
      <c r="K7" s="4" t="s">
        <v>6</v>
      </c>
    </row>
    <row r="8" spans="1:11" ht="24.2" customHeight="1">
      <c r="A8" s="5" t="s">
        <v>7</v>
      </c>
      <c r="B8" s="6"/>
      <c r="C8" s="7"/>
      <c r="D8" s="7"/>
      <c r="E8" s="7"/>
      <c r="F8" s="7"/>
      <c r="G8" s="7"/>
      <c r="H8" s="7"/>
      <c r="I8" s="7"/>
      <c r="J8" s="7"/>
      <c r="K8" s="8"/>
    </row>
    <row r="9" spans="1:11" ht="19.5" customHeight="1">
      <c r="A9" s="9" t="s">
        <v>8</v>
      </c>
      <c r="B9" s="10" t="s">
        <v>9</v>
      </c>
      <c r="C9" s="11">
        <v>110.94</v>
      </c>
      <c r="D9" s="10" t="s">
        <v>10</v>
      </c>
      <c r="E9" s="11">
        <v>106.13</v>
      </c>
      <c r="F9" s="10" t="s">
        <v>11</v>
      </c>
      <c r="G9" s="11">
        <v>105.28</v>
      </c>
      <c r="H9" s="10" t="s">
        <v>12</v>
      </c>
      <c r="I9" s="11">
        <v>104.75</v>
      </c>
      <c r="J9" s="10" t="s">
        <v>13</v>
      </c>
      <c r="K9" s="11">
        <v>104.2</v>
      </c>
    </row>
    <row r="10" spans="1:11" ht="19.5" customHeight="1">
      <c r="A10" s="12" t="s">
        <v>14</v>
      </c>
      <c r="B10" s="13" t="s">
        <v>15</v>
      </c>
      <c r="C10" s="14">
        <v>112.07</v>
      </c>
      <c r="D10" s="13" t="s">
        <v>16</v>
      </c>
      <c r="E10" s="14">
        <v>106.57</v>
      </c>
      <c r="F10" s="13" t="s">
        <v>17</v>
      </c>
      <c r="G10" s="14">
        <v>105.39</v>
      </c>
      <c r="H10" s="13" t="s">
        <v>12</v>
      </c>
      <c r="I10" s="14">
        <v>104.98</v>
      </c>
      <c r="J10" s="13" t="s">
        <v>18</v>
      </c>
      <c r="K10" s="14">
        <v>104.33</v>
      </c>
    </row>
    <row r="11" spans="1:11" ht="27" customHeight="1">
      <c r="A11" s="15" t="s">
        <v>19</v>
      </c>
      <c r="B11" s="13" t="s">
        <v>20</v>
      </c>
      <c r="C11" s="16">
        <v>110.43</v>
      </c>
      <c r="D11" s="13" t="s">
        <v>21</v>
      </c>
      <c r="E11" s="16">
        <v>107.56</v>
      </c>
      <c r="F11" s="13" t="s">
        <v>22</v>
      </c>
      <c r="G11" s="16">
        <v>104.55</v>
      </c>
      <c r="H11" s="13" t="s">
        <v>23</v>
      </c>
      <c r="I11" s="16">
        <v>104.48</v>
      </c>
      <c r="J11" s="13" t="s">
        <v>24</v>
      </c>
      <c r="K11" s="16">
        <v>104.16</v>
      </c>
    </row>
    <row r="12" spans="1:11" ht="19.5" customHeight="1">
      <c r="A12" s="6" t="s">
        <v>25</v>
      </c>
      <c r="B12" s="17"/>
      <c r="C12" s="18"/>
      <c r="D12" s="17"/>
      <c r="E12" s="18"/>
      <c r="F12" s="17"/>
      <c r="G12" s="18"/>
      <c r="H12" s="17"/>
      <c r="I12" s="18"/>
      <c r="J12" s="17"/>
      <c r="K12" s="19"/>
    </row>
    <row r="13" spans="1:11" ht="19.5" customHeight="1">
      <c r="A13" s="9" t="s">
        <v>8</v>
      </c>
      <c r="B13" s="10" t="s">
        <v>26</v>
      </c>
      <c r="C13" s="11">
        <v>116.88</v>
      </c>
      <c r="D13" s="10" t="s">
        <v>27</v>
      </c>
      <c r="E13" s="11">
        <v>104.78</v>
      </c>
      <c r="F13" s="10" t="s">
        <v>28</v>
      </c>
      <c r="G13" s="11">
        <v>104.76</v>
      </c>
      <c r="H13" s="10" t="s">
        <v>29</v>
      </c>
      <c r="I13" s="11">
        <v>104.31</v>
      </c>
      <c r="J13" s="10" t="s">
        <v>30</v>
      </c>
      <c r="K13" s="11">
        <v>104.16</v>
      </c>
    </row>
    <row r="14" spans="1:11" s="21" customFormat="1" ht="19.5" customHeight="1">
      <c r="A14" s="20" t="s">
        <v>14</v>
      </c>
      <c r="B14" s="13" t="s">
        <v>31</v>
      </c>
      <c r="C14" s="14">
        <v>117.68</v>
      </c>
      <c r="D14" s="13" t="s">
        <v>32</v>
      </c>
      <c r="E14" s="14">
        <v>105.41</v>
      </c>
      <c r="F14" s="13" t="s">
        <v>33</v>
      </c>
      <c r="G14" s="14">
        <v>104.81</v>
      </c>
      <c r="H14" s="13" t="s">
        <v>34</v>
      </c>
      <c r="I14" s="14">
        <v>104.62</v>
      </c>
      <c r="J14" s="13" t="s">
        <v>35</v>
      </c>
      <c r="K14" s="14">
        <v>104.47</v>
      </c>
    </row>
    <row r="15" spans="1:11" ht="28.9" customHeight="1">
      <c r="A15" s="6" t="s">
        <v>36</v>
      </c>
      <c r="B15" s="22"/>
      <c r="C15" s="18"/>
      <c r="D15" s="17"/>
      <c r="E15" s="18"/>
      <c r="F15" s="17"/>
      <c r="G15" s="18"/>
      <c r="H15" s="17"/>
      <c r="I15" s="18"/>
      <c r="J15" s="17"/>
      <c r="K15" s="19"/>
    </row>
    <row r="16" spans="1:11" ht="19.5" customHeight="1">
      <c r="A16" s="9" t="s">
        <v>8</v>
      </c>
      <c r="B16" s="10" t="s">
        <v>37</v>
      </c>
      <c r="C16" s="11">
        <v>116</v>
      </c>
      <c r="D16" s="10" t="s">
        <v>38</v>
      </c>
      <c r="E16" s="11">
        <v>104.1</v>
      </c>
      <c r="F16" s="10" t="s">
        <v>39</v>
      </c>
      <c r="G16" s="11">
        <v>104.76</v>
      </c>
      <c r="H16" s="10" t="s">
        <v>40</v>
      </c>
      <c r="I16" s="11">
        <v>104.27</v>
      </c>
      <c r="J16" s="10" t="s">
        <v>41</v>
      </c>
      <c r="K16" s="11">
        <v>104.17</v>
      </c>
    </row>
    <row r="17" spans="1:11" s="21" customFormat="1" ht="19.5" customHeight="1">
      <c r="A17" s="23" t="s">
        <v>14</v>
      </c>
      <c r="B17" s="13" t="s">
        <v>42</v>
      </c>
      <c r="C17" s="14">
        <v>117.51</v>
      </c>
      <c r="D17" s="13" t="s">
        <v>43</v>
      </c>
      <c r="E17" s="14">
        <v>104.66</v>
      </c>
      <c r="F17" s="13" t="s">
        <v>44</v>
      </c>
      <c r="G17" s="14">
        <v>104.83</v>
      </c>
      <c r="H17" s="13" t="s">
        <v>45</v>
      </c>
      <c r="I17" s="14">
        <v>104.58</v>
      </c>
      <c r="J17" s="13" t="s">
        <v>30</v>
      </c>
      <c r="K17" s="14">
        <v>104.5</v>
      </c>
    </row>
    <row r="18" spans="1:11" ht="19.5" customHeight="1">
      <c r="A18" s="6" t="s">
        <v>46</v>
      </c>
      <c r="B18" s="17"/>
      <c r="C18" s="18"/>
      <c r="D18" s="17"/>
      <c r="E18" s="18"/>
      <c r="F18" s="17"/>
      <c r="G18" s="18"/>
      <c r="H18" s="17"/>
      <c r="I18" s="18"/>
      <c r="J18" s="17"/>
      <c r="K18" s="19"/>
    </row>
    <row r="19" spans="1:11" ht="19.5" customHeight="1">
      <c r="A19" s="9" t="s">
        <v>8</v>
      </c>
      <c r="B19" s="10" t="s">
        <v>47</v>
      </c>
      <c r="C19" s="11">
        <v>86.513999999999996</v>
      </c>
      <c r="D19" s="10" t="s">
        <v>23</v>
      </c>
      <c r="E19" s="11">
        <v>102.6</v>
      </c>
      <c r="F19" s="10" t="s">
        <v>48</v>
      </c>
      <c r="G19" s="11">
        <v>105.414883895122</v>
      </c>
      <c r="H19" s="10" t="s">
        <v>10</v>
      </c>
      <c r="I19" s="11">
        <v>104.108678218522</v>
      </c>
      <c r="J19" s="10" t="s">
        <v>35</v>
      </c>
      <c r="K19" s="11">
        <v>103.61053770363</v>
      </c>
    </row>
    <row r="20" spans="1:11" ht="19.5" customHeight="1">
      <c r="A20" s="12" t="s">
        <v>14</v>
      </c>
      <c r="B20" s="13" t="s">
        <v>49</v>
      </c>
      <c r="C20" s="14">
        <v>99.654924467510696</v>
      </c>
      <c r="D20" s="13" t="s">
        <v>50</v>
      </c>
      <c r="E20" s="14">
        <v>103.64608327979499</v>
      </c>
      <c r="F20" s="13" t="s">
        <v>51</v>
      </c>
      <c r="G20" s="14">
        <v>104.792932915652</v>
      </c>
      <c r="H20" s="13" t="s">
        <v>23</v>
      </c>
      <c r="I20" s="14">
        <v>104.222096737633</v>
      </c>
      <c r="J20" s="13" t="s">
        <v>16</v>
      </c>
      <c r="K20" s="14">
        <v>103.937578615135</v>
      </c>
    </row>
    <row r="21" spans="1:11" ht="19.5" customHeight="1">
      <c r="A21" s="15" t="s">
        <v>52</v>
      </c>
      <c r="B21" s="24"/>
      <c r="C21" s="14"/>
      <c r="D21" s="24"/>
      <c r="E21" s="14"/>
      <c r="F21" s="24"/>
      <c r="G21" s="14"/>
      <c r="H21" s="24"/>
      <c r="I21" s="14"/>
      <c r="J21" s="24"/>
      <c r="K21" s="14"/>
    </row>
    <row r="22" spans="1:11" ht="19.5" customHeight="1">
      <c r="A22" s="12" t="s">
        <v>14</v>
      </c>
      <c r="B22" s="13" t="s">
        <v>53</v>
      </c>
      <c r="C22" s="14">
        <v>99.564090911751194</v>
      </c>
      <c r="D22" s="13" t="s">
        <v>54</v>
      </c>
      <c r="E22" s="14">
        <v>109.842300057202</v>
      </c>
      <c r="F22" s="13" t="s">
        <v>55</v>
      </c>
      <c r="G22" s="14">
        <v>104.10771806629</v>
      </c>
      <c r="H22" s="13" t="s">
        <v>56</v>
      </c>
      <c r="I22" s="14">
        <v>104.020138859824</v>
      </c>
      <c r="J22" s="13" t="s">
        <v>57</v>
      </c>
      <c r="K22" s="14">
        <v>103.994228068609</v>
      </c>
    </row>
    <row r="23" spans="1:11" ht="27.95" customHeight="1">
      <c r="A23" s="6" t="s">
        <v>58</v>
      </c>
      <c r="B23" s="22"/>
      <c r="C23" s="18"/>
      <c r="D23" s="17"/>
      <c r="E23" s="18"/>
      <c r="F23" s="17"/>
      <c r="G23" s="18"/>
      <c r="H23" s="17"/>
      <c r="I23" s="18"/>
      <c r="J23" s="17"/>
      <c r="K23" s="19"/>
    </row>
    <row r="24" spans="1:11" ht="19.5" customHeight="1">
      <c r="A24" s="9" t="s">
        <v>8</v>
      </c>
      <c r="B24" s="10" t="s">
        <v>59</v>
      </c>
      <c r="C24" s="11">
        <v>119.128085387459</v>
      </c>
      <c r="D24" s="10" t="s">
        <v>60</v>
      </c>
      <c r="E24" s="11">
        <v>104.217429532607</v>
      </c>
      <c r="F24" s="10" t="s">
        <v>61</v>
      </c>
      <c r="G24" s="11">
        <v>104.705375327672</v>
      </c>
      <c r="H24" s="10" t="s">
        <v>62</v>
      </c>
      <c r="I24" s="11">
        <v>104.28360815924199</v>
      </c>
      <c r="J24" s="10" t="s">
        <v>63</v>
      </c>
      <c r="K24" s="11">
        <v>104.215811802837</v>
      </c>
    </row>
    <row r="25" spans="1:11" s="21" customFormat="1" ht="19.5" customHeight="1">
      <c r="A25" s="20" t="s">
        <v>14</v>
      </c>
      <c r="B25" s="13" t="s">
        <v>64</v>
      </c>
      <c r="C25" s="14">
        <v>118.32519148512399</v>
      </c>
      <c r="D25" s="13" t="s">
        <v>65</v>
      </c>
      <c r="E25" s="14">
        <v>104.72691437881601</v>
      </c>
      <c r="F25" s="13" t="s">
        <v>66</v>
      </c>
      <c r="G25" s="14">
        <v>104.83020836386</v>
      </c>
      <c r="H25" s="13" t="s">
        <v>40</v>
      </c>
      <c r="I25" s="14">
        <v>104.60532977475</v>
      </c>
      <c r="J25" s="13" t="s">
        <v>30</v>
      </c>
      <c r="K25" s="14">
        <v>104.529174284196</v>
      </c>
    </row>
    <row r="26" spans="1:11" ht="28.9" customHeight="1">
      <c r="A26" s="25" t="s">
        <v>67</v>
      </c>
      <c r="B26" s="17"/>
      <c r="C26" s="18"/>
      <c r="D26" s="17"/>
      <c r="E26" s="18"/>
      <c r="F26" s="17"/>
      <c r="G26" s="18"/>
      <c r="H26" s="17"/>
      <c r="I26" s="18"/>
      <c r="J26" s="17"/>
      <c r="K26" s="19"/>
    </row>
    <row r="27" spans="1:11" ht="19.5" customHeight="1">
      <c r="A27" s="9" t="s">
        <v>8</v>
      </c>
      <c r="B27" s="10" t="s">
        <v>68</v>
      </c>
      <c r="C27" s="11">
        <v>121.70180116041701</v>
      </c>
      <c r="D27" s="10" t="s">
        <v>69</v>
      </c>
      <c r="E27" s="11">
        <v>109.624197417308</v>
      </c>
      <c r="F27" s="10" t="s">
        <v>55</v>
      </c>
      <c r="G27" s="11">
        <v>104.808335695357</v>
      </c>
      <c r="H27" s="10" t="s">
        <v>57</v>
      </c>
      <c r="I27" s="11">
        <v>104.615895972603</v>
      </c>
      <c r="J27" s="10" t="s">
        <v>11</v>
      </c>
      <c r="K27" s="11">
        <v>104.102435632348</v>
      </c>
    </row>
    <row r="28" spans="1:11" ht="19.5" customHeight="1">
      <c r="A28" s="12" t="s">
        <v>14</v>
      </c>
      <c r="B28" s="13" t="s">
        <v>70</v>
      </c>
      <c r="C28" s="14">
        <v>119.309983074592</v>
      </c>
      <c r="D28" s="13" t="s">
        <v>71</v>
      </c>
      <c r="E28" s="14">
        <v>111.11029751112601</v>
      </c>
      <c r="F28" s="13" t="s">
        <v>22</v>
      </c>
      <c r="G28" s="14">
        <v>104.274553059243</v>
      </c>
      <c r="H28" s="13" t="s">
        <v>57</v>
      </c>
      <c r="I28" s="14">
        <v>104.63640492275501</v>
      </c>
      <c r="J28" s="13" t="s">
        <v>24</v>
      </c>
      <c r="K28" s="14">
        <v>104.18161225548</v>
      </c>
    </row>
    <row r="29" spans="1:11" ht="19.5" customHeight="1">
      <c r="A29" s="26" t="s">
        <v>72</v>
      </c>
      <c r="B29" s="22"/>
      <c r="C29" s="18"/>
      <c r="D29" s="17"/>
      <c r="E29" s="18"/>
      <c r="F29" s="17"/>
      <c r="G29" s="18"/>
      <c r="H29" s="17"/>
      <c r="I29" s="18"/>
      <c r="J29" s="17"/>
      <c r="K29" s="27"/>
    </row>
    <row r="30" spans="1:11" ht="19.5" customHeight="1">
      <c r="A30" s="9" t="s">
        <v>8</v>
      </c>
      <c r="B30" s="10" t="s">
        <v>73</v>
      </c>
      <c r="C30" s="11">
        <v>131.010247134287</v>
      </c>
      <c r="D30" s="10" t="s">
        <v>74</v>
      </c>
      <c r="E30" s="11">
        <v>110.271436816925</v>
      </c>
      <c r="F30" s="10" t="s">
        <v>55</v>
      </c>
      <c r="G30" s="11">
        <v>104.697901073339</v>
      </c>
      <c r="H30" s="10" t="s">
        <v>57</v>
      </c>
      <c r="I30" s="11">
        <v>104.62296916725199</v>
      </c>
      <c r="J30" s="10" t="s">
        <v>11</v>
      </c>
      <c r="K30" s="11">
        <v>104.058136781605</v>
      </c>
    </row>
    <row r="31" spans="1:11" ht="19.5" customHeight="1">
      <c r="A31" s="28" t="s">
        <v>14</v>
      </c>
      <c r="B31" s="13" t="s">
        <v>75</v>
      </c>
      <c r="C31" s="14">
        <v>125.71738198750801</v>
      </c>
      <c r="D31" s="13" t="s">
        <v>76</v>
      </c>
      <c r="E31" s="14">
        <v>112.273100445146</v>
      </c>
      <c r="F31" s="13" t="s">
        <v>51</v>
      </c>
      <c r="G31" s="14">
        <v>103.943154032088</v>
      </c>
      <c r="H31" s="13" t="s">
        <v>57</v>
      </c>
      <c r="I31" s="14">
        <v>104.597059410695</v>
      </c>
      <c r="J31" s="13" t="s">
        <v>10</v>
      </c>
      <c r="K31" s="14">
        <v>104.125394209208</v>
      </c>
    </row>
    <row r="32" spans="1:11" ht="19.5" customHeight="1">
      <c r="A32" s="29" t="s">
        <v>77</v>
      </c>
      <c r="B32" s="30"/>
      <c r="C32" s="18"/>
      <c r="D32" s="18"/>
      <c r="E32" s="18"/>
      <c r="F32" s="18"/>
      <c r="G32" s="18"/>
      <c r="H32" s="18"/>
      <c r="I32" s="18"/>
      <c r="J32" s="18"/>
      <c r="K32" s="27"/>
    </row>
    <row r="33" spans="1:11" ht="19.5" customHeight="1">
      <c r="A33" s="9" t="s">
        <v>8</v>
      </c>
      <c r="B33" s="10" t="s">
        <v>78</v>
      </c>
      <c r="C33" s="11">
        <v>100.21370508749899</v>
      </c>
      <c r="D33" s="10" t="s">
        <v>21</v>
      </c>
      <c r="E33" s="11">
        <v>107.683608936185</v>
      </c>
      <c r="F33" s="10" t="s">
        <v>79</v>
      </c>
      <c r="G33" s="11">
        <v>105.13172701084601</v>
      </c>
      <c r="H33" s="10" t="s">
        <v>57</v>
      </c>
      <c r="I33" s="11">
        <v>104.595183177281</v>
      </c>
      <c r="J33" s="10" t="s">
        <v>24</v>
      </c>
      <c r="K33" s="11">
        <v>104.232158208062</v>
      </c>
    </row>
    <row r="34" spans="1:11" ht="19.5" customHeight="1">
      <c r="A34" s="31" t="s">
        <v>14</v>
      </c>
      <c r="B34" s="13" t="s">
        <v>12</v>
      </c>
      <c r="C34" s="14">
        <v>104.289639775144</v>
      </c>
      <c r="D34" s="13" t="s">
        <v>21</v>
      </c>
      <c r="E34" s="14">
        <v>107.708236925138</v>
      </c>
      <c r="F34" s="13" t="s">
        <v>80</v>
      </c>
      <c r="G34" s="14">
        <v>105.306773297025</v>
      </c>
      <c r="H34" s="13" t="s">
        <v>51</v>
      </c>
      <c r="I34" s="14">
        <v>104.729142596701</v>
      </c>
      <c r="J34" s="13" t="s">
        <v>12</v>
      </c>
      <c r="K34" s="14">
        <v>104.305988633627</v>
      </c>
    </row>
    <row r="35" spans="1:11" ht="19.5" customHeight="1">
      <c r="A35" s="25" t="s">
        <v>81</v>
      </c>
      <c r="B35" s="22"/>
      <c r="C35" s="32"/>
      <c r="D35" s="17"/>
      <c r="E35" s="32"/>
      <c r="F35" s="17"/>
      <c r="G35" s="32"/>
      <c r="H35" s="17"/>
      <c r="I35" s="32"/>
      <c r="J35" s="17"/>
      <c r="K35" s="19"/>
    </row>
    <row r="36" spans="1:11" ht="19.5" customHeight="1">
      <c r="A36" s="9" t="s">
        <v>8</v>
      </c>
      <c r="B36" s="10" t="s">
        <v>82</v>
      </c>
      <c r="C36" s="11">
        <v>107.883315300352</v>
      </c>
      <c r="D36" s="10" t="s">
        <v>83</v>
      </c>
      <c r="E36" s="11">
        <v>105.994409356765</v>
      </c>
      <c r="F36" s="10" t="s">
        <v>23</v>
      </c>
      <c r="G36" s="11">
        <v>104.786894952583</v>
      </c>
      <c r="H36" s="10" t="s">
        <v>12</v>
      </c>
      <c r="I36" s="11">
        <v>104.466473760686</v>
      </c>
      <c r="J36" s="10" t="s">
        <v>18</v>
      </c>
      <c r="K36" s="11">
        <v>104.15458964587999</v>
      </c>
    </row>
    <row r="37" spans="1:11" ht="19.5" customHeight="1">
      <c r="A37" s="12" t="s">
        <v>14</v>
      </c>
      <c r="B37" s="13" t="s">
        <v>84</v>
      </c>
      <c r="C37" s="14">
        <v>111.220444376077</v>
      </c>
      <c r="D37" s="13" t="s">
        <v>85</v>
      </c>
      <c r="E37" s="14">
        <v>106.27548121305701</v>
      </c>
      <c r="F37" s="13" t="s">
        <v>12</v>
      </c>
      <c r="G37" s="14">
        <v>104.744679489441</v>
      </c>
      <c r="H37" s="13" t="s">
        <v>12</v>
      </c>
      <c r="I37" s="14">
        <v>104.53918510209201</v>
      </c>
      <c r="J37" s="13" t="s">
        <v>18</v>
      </c>
      <c r="K37" s="14">
        <v>104.227651035938</v>
      </c>
    </row>
    <row r="38" spans="1:11" ht="42.95" customHeight="1">
      <c r="A38" s="26" t="s">
        <v>86</v>
      </c>
      <c r="B38" s="30"/>
      <c r="C38" s="18"/>
      <c r="D38" s="18"/>
      <c r="E38" s="18"/>
      <c r="F38" s="18"/>
      <c r="G38" s="18"/>
      <c r="H38" s="18"/>
      <c r="I38" s="18"/>
      <c r="J38" s="18"/>
      <c r="K38" s="27"/>
    </row>
    <row r="39" spans="1:11" ht="19.5" customHeight="1">
      <c r="A39" s="9" t="s">
        <v>8</v>
      </c>
      <c r="B39" s="10" t="s">
        <v>87</v>
      </c>
      <c r="C39" s="11">
        <v>111.541762627658</v>
      </c>
      <c r="D39" s="10" t="s">
        <v>88</v>
      </c>
      <c r="E39" s="11">
        <v>109.869025311263</v>
      </c>
      <c r="F39" s="10" t="s">
        <v>22</v>
      </c>
      <c r="G39" s="11">
        <v>104.62107562359</v>
      </c>
      <c r="H39" s="10" t="s">
        <v>12</v>
      </c>
      <c r="I39" s="11">
        <v>104.284527950041</v>
      </c>
      <c r="J39" s="10" t="s">
        <v>24</v>
      </c>
      <c r="K39" s="11">
        <v>104.152794064768</v>
      </c>
    </row>
    <row r="40" spans="1:11" ht="19.5" customHeight="1">
      <c r="A40" s="12" t="s">
        <v>14</v>
      </c>
      <c r="B40" s="13" t="s">
        <v>89</v>
      </c>
      <c r="C40" s="14">
        <v>109.05155239699</v>
      </c>
      <c r="D40" s="13" t="s">
        <v>90</v>
      </c>
      <c r="E40" s="14">
        <v>110.19399717588399</v>
      </c>
      <c r="F40" s="13" t="s">
        <v>50</v>
      </c>
      <c r="G40" s="14">
        <v>104.82604621374099</v>
      </c>
      <c r="H40" s="13" t="s">
        <v>91</v>
      </c>
      <c r="I40" s="14">
        <v>104.441566652638</v>
      </c>
      <c r="J40" s="13" t="s">
        <v>24</v>
      </c>
      <c r="K40" s="14">
        <v>104.175936061176</v>
      </c>
    </row>
    <row r="41" spans="1:11" ht="41.1" customHeight="1">
      <c r="A41" s="26" t="s">
        <v>92</v>
      </c>
      <c r="B41" s="22"/>
      <c r="C41" s="18"/>
      <c r="D41" s="17"/>
      <c r="E41" s="18"/>
      <c r="F41" s="17"/>
      <c r="G41" s="18"/>
      <c r="H41" s="17"/>
      <c r="I41" s="18"/>
      <c r="J41" s="17"/>
      <c r="K41" s="27"/>
    </row>
    <row r="42" spans="1:11" ht="19.5" customHeight="1">
      <c r="A42" s="9" t="s">
        <v>8</v>
      </c>
      <c r="B42" s="10" t="s">
        <v>93</v>
      </c>
      <c r="C42" s="11">
        <v>120.965334856403</v>
      </c>
      <c r="D42" s="10" t="s">
        <v>94</v>
      </c>
      <c r="E42" s="11">
        <v>106.87876853032201</v>
      </c>
      <c r="F42" s="10" t="s">
        <v>95</v>
      </c>
      <c r="G42" s="11">
        <v>105.101795001024</v>
      </c>
      <c r="H42" s="10" t="s">
        <v>91</v>
      </c>
      <c r="I42" s="11">
        <v>104.39053325839799</v>
      </c>
      <c r="J42" s="10" t="s">
        <v>24</v>
      </c>
      <c r="K42" s="11">
        <v>104.241831443659</v>
      </c>
    </row>
    <row r="43" spans="1:11" ht="19.5" customHeight="1">
      <c r="A43" s="31" t="s">
        <v>14</v>
      </c>
      <c r="B43" s="13" t="s">
        <v>96</v>
      </c>
      <c r="C43" s="14">
        <v>108.130003997408</v>
      </c>
      <c r="D43" s="13" t="s">
        <v>21</v>
      </c>
      <c r="E43" s="14">
        <v>107.78736222405399</v>
      </c>
      <c r="F43" s="13" t="s">
        <v>50</v>
      </c>
      <c r="G43" s="14">
        <v>104.956060657015</v>
      </c>
      <c r="H43" s="13" t="s">
        <v>12</v>
      </c>
      <c r="I43" s="14">
        <v>104.260768354059</v>
      </c>
      <c r="J43" s="13" t="s">
        <v>10</v>
      </c>
      <c r="K43" s="14">
        <v>104.111092071079</v>
      </c>
    </row>
    <row r="44" spans="1:11" ht="57.75" customHeight="1">
      <c r="A44" s="26" t="s">
        <v>97</v>
      </c>
      <c r="B44" s="17"/>
      <c r="C44" s="18"/>
      <c r="D44" s="17"/>
      <c r="E44" s="18"/>
      <c r="F44" s="17"/>
      <c r="G44" s="18"/>
      <c r="H44" s="17"/>
      <c r="I44" s="18"/>
      <c r="J44" s="17"/>
      <c r="K44" s="27"/>
    </row>
    <row r="45" spans="1:11" ht="19.5" customHeight="1">
      <c r="A45" s="9" t="s">
        <v>8</v>
      </c>
      <c r="B45" s="10" t="s">
        <v>98</v>
      </c>
      <c r="C45" s="11">
        <v>115.508681563232</v>
      </c>
      <c r="D45" s="10" t="s">
        <v>99</v>
      </c>
      <c r="E45" s="11">
        <v>106.327949623028</v>
      </c>
      <c r="F45" s="10" t="s">
        <v>100</v>
      </c>
      <c r="G45" s="11">
        <v>104.616305736999</v>
      </c>
      <c r="H45" s="10" t="s">
        <v>23</v>
      </c>
      <c r="I45" s="11">
        <v>104.535788780934</v>
      </c>
      <c r="J45" s="10" t="s">
        <v>10</v>
      </c>
      <c r="K45" s="11">
        <v>104.080903802663</v>
      </c>
    </row>
    <row r="46" spans="1:11" ht="19.5" customHeight="1">
      <c r="A46" s="31" t="s">
        <v>14</v>
      </c>
      <c r="B46" s="13" t="s">
        <v>101</v>
      </c>
      <c r="C46" s="14">
        <v>115.876094894478</v>
      </c>
      <c r="D46" s="13" t="s">
        <v>102</v>
      </c>
      <c r="E46" s="14">
        <v>105.691423745039</v>
      </c>
      <c r="F46" s="13" t="s">
        <v>50</v>
      </c>
      <c r="G46" s="14">
        <v>104.901577499825</v>
      </c>
      <c r="H46" s="13" t="s">
        <v>57</v>
      </c>
      <c r="I46" s="14">
        <v>104.601625808403</v>
      </c>
      <c r="J46" s="13" t="s">
        <v>24</v>
      </c>
      <c r="K46" s="14">
        <v>104.23390203490899</v>
      </c>
    </row>
    <row r="47" spans="1:11" ht="19.5" customHeight="1">
      <c r="A47" s="33" t="s">
        <v>103</v>
      </c>
      <c r="B47" s="22"/>
      <c r="C47" s="18"/>
      <c r="D47" s="17"/>
      <c r="E47" s="18"/>
      <c r="F47" s="17"/>
      <c r="G47" s="18"/>
      <c r="H47" s="17"/>
      <c r="I47" s="18"/>
      <c r="J47" s="17"/>
      <c r="K47" s="27"/>
    </row>
    <row r="48" spans="1:11" ht="19.5" customHeight="1">
      <c r="A48" s="9" t="s">
        <v>8</v>
      </c>
      <c r="B48" s="10" t="s">
        <v>104</v>
      </c>
      <c r="C48" s="11">
        <v>113.24130163050999</v>
      </c>
      <c r="D48" s="10" t="s">
        <v>105</v>
      </c>
      <c r="E48" s="11">
        <v>104.596793719617</v>
      </c>
      <c r="F48" s="10" t="s">
        <v>105</v>
      </c>
      <c r="G48" s="11">
        <v>105.244731164833</v>
      </c>
      <c r="H48" s="10" t="s">
        <v>51</v>
      </c>
      <c r="I48" s="11">
        <v>104.53439399624899</v>
      </c>
      <c r="J48" s="10" t="s">
        <v>24</v>
      </c>
      <c r="K48" s="11">
        <v>104.268612257149</v>
      </c>
    </row>
    <row r="49" spans="1:11" ht="19.5" customHeight="1">
      <c r="A49" s="12" t="s">
        <v>14</v>
      </c>
      <c r="B49" s="13" t="s">
        <v>106</v>
      </c>
      <c r="C49" s="14">
        <v>115.174055591878</v>
      </c>
      <c r="D49" s="13" t="s">
        <v>23</v>
      </c>
      <c r="E49" s="14">
        <v>104.11995269537</v>
      </c>
      <c r="F49" s="13" t="s">
        <v>80</v>
      </c>
      <c r="G49" s="14">
        <v>105.481120777711</v>
      </c>
      <c r="H49" s="13" t="s">
        <v>12</v>
      </c>
      <c r="I49" s="14">
        <v>104.321887617363</v>
      </c>
      <c r="J49" s="13" t="s">
        <v>10</v>
      </c>
      <c r="K49" s="14">
        <v>104.10383710981</v>
      </c>
    </row>
    <row r="50" spans="1:11" ht="19.5" customHeight="1">
      <c r="A50" s="26" t="s">
        <v>107</v>
      </c>
      <c r="B50" s="17"/>
      <c r="C50" s="18"/>
      <c r="D50" s="17"/>
      <c r="E50" s="18"/>
      <c r="F50" s="17"/>
      <c r="G50" s="18"/>
      <c r="H50" s="17"/>
      <c r="I50" s="18"/>
      <c r="J50" s="17"/>
      <c r="K50" s="27"/>
    </row>
    <row r="51" spans="1:11" ht="19.5" customHeight="1">
      <c r="A51" s="9" t="s">
        <v>8</v>
      </c>
      <c r="B51" s="10" t="s">
        <v>108</v>
      </c>
      <c r="C51" s="11">
        <v>114.13223304222799</v>
      </c>
      <c r="D51" s="10" t="s">
        <v>39</v>
      </c>
      <c r="E51" s="11">
        <v>99.904306056774203</v>
      </c>
      <c r="F51" s="10" t="s">
        <v>109</v>
      </c>
      <c r="G51" s="11">
        <v>105.32826933333</v>
      </c>
      <c r="H51" s="10" t="s">
        <v>35</v>
      </c>
      <c r="I51" s="11">
        <v>104.33511477660601</v>
      </c>
      <c r="J51" s="10" t="s">
        <v>29</v>
      </c>
      <c r="K51" s="11">
        <v>104.004504442856</v>
      </c>
    </row>
    <row r="52" spans="1:11" ht="19.5" customHeight="1">
      <c r="A52" s="31" t="s">
        <v>14</v>
      </c>
      <c r="B52" s="13" t="s">
        <v>110</v>
      </c>
      <c r="C52" s="14">
        <v>116.420700279402</v>
      </c>
      <c r="D52" s="13" t="s">
        <v>111</v>
      </c>
      <c r="E52" s="14">
        <v>99.349514546102398</v>
      </c>
      <c r="F52" s="13" t="s">
        <v>112</v>
      </c>
      <c r="G52" s="14">
        <v>105.72709177194599</v>
      </c>
      <c r="H52" s="13" t="s">
        <v>113</v>
      </c>
      <c r="I52" s="14">
        <v>104.80210109300199</v>
      </c>
      <c r="J52" s="13" t="s">
        <v>114</v>
      </c>
      <c r="K52" s="14">
        <v>104.53396529485001</v>
      </c>
    </row>
    <row r="53" spans="1:11" ht="74.650000000000006" customHeight="1">
      <c r="A53" s="26" t="s">
        <v>115</v>
      </c>
      <c r="B53" s="22"/>
      <c r="C53" s="18"/>
      <c r="D53" s="17"/>
      <c r="E53" s="18"/>
      <c r="F53" s="17"/>
      <c r="G53" s="18"/>
      <c r="H53" s="17"/>
      <c r="I53" s="18"/>
      <c r="J53" s="17"/>
      <c r="K53" s="27"/>
    </row>
    <row r="54" spans="1:11" ht="19.5" customHeight="1">
      <c r="A54" s="9" t="s">
        <v>8</v>
      </c>
      <c r="B54" s="10" t="s">
        <v>116</v>
      </c>
      <c r="C54" s="11">
        <v>110.041804216318</v>
      </c>
      <c r="D54" s="10" t="s">
        <v>82</v>
      </c>
      <c r="E54" s="11">
        <v>106.61941935572401</v>
      </c>
      <c r="F54" s="10" t="s">
        <v>55</v>
      </c>
      <c r="G54" s="11">
        <v>104.574434806349</v>
      </c>
      <c r="H54" s="10" t="s">
        <v>51</v>
      </c>
      <c r="I54" s="11">
        <v>104.73031787023599</v>
      </c>
      <c r="J54" s="10" t="s">
        <v>24</v>
      </c>
      <c r="K54" s="11">
        <v>104.17639819730201</v>
      </c>
    </row>
    <row r="55" spans="1:11" ht="19.5" customHeight="1">
      <c r="A55" s="28" t="s">
        <v>14</v>
      </c>
      <c r="B55" s="13" t="s">
        <v>56</v>
      </c>
      <c r="C55" s="14">
        <v>105.88136393939401</v>
      </c>
      <c r="D55" s="13" t="s">
        <v>117</v>
      </c>
      <c r="E55" s="14">
        <v>107.278443211192</v>
      </c>
      <c r="F55" s="13" t="s">
        <v>50</v>
      </c>
      <c r="G55" s="14">
        <v>104.907401725159</v>
      </c>
      <c r="H55" s="13" t="s">
        <v>23</v>
      </c>
      <c r="I55" s="14">
        <v>104.54776305674</v>
      </c>
      <c r="J55" s="13" t="s">
        <v>24</v>
      </c>
      <c r="K55" s="14">
        <v>104.17244523413601</v>
      </c>
    </row>
    <row r="56" spans="1:11" ht="33.6" customHeight="1">
      <c r="A56" s="29" t="s">
        <v>118</v>
      </c>
      <c r="B56" s="30"/>
      <c r="C56" s="18"/>
      <c r="D56" s="18"/>
      <c r="E56" s="18"/>
      <c r="F56" s="18"/>
      <c r="G56" s="18"/>
      <c r="H56" s="18"/>
      <c r="I56" s="18"/>
      <c r="J56" s="18"/>
      <c r="K56" s="27"/>
    </row>
    <row r="57" spans="1:11" ht="19.5" customHeight="1">
      <c r="A57" s="9" t="s">
        <v>8</v>
      </c>
      <c r="B57" s="10" t="s">
        <v>87</v>
      </c>
      <c r="C57" s="11">
        <v>111.545642062738</v>
      </c>
      <c r="D57" s="10" t="s">
        <v>119</v>
      </c>
      <c r="E57" s="11">
        <v>106.449254951412</v>
      </c>
      <c r="F57" s="10" t="s">
        <v>79</v>
      </c>
      <c r="G57" s="11">
        <v>105.010471255445</v>
      </c>
      <c r="H57" s="10" t="s">
        <v>57</v>
      </c>
      <c r="I57" s="11">
        <v>104.604777262608</v>
      </c>
      <c r="J57" s="10" t="s">
        <v>10</v>
      </c>
      <c r="K57" s="11">
        <v>104.222414276053</v>
      </c>
    </row>
    <row r="58" spans="1:11" ht="19.5" customHeight="1">
      <c r="A58" s="12" t="s">
        <v>14</v>
      </c>
      <c r="B58" s="13" t="s">
        <v>120</v>
      </c>
      <c r="C58" s="14">
        <v>112.641324718654</v>
      </c>
      <c r="D58" s="13" t="s">
        <v>119</v>
      </c>
      <c r="E58" s="14">
        <v>106.41132499609201</v>
      </c>
      <c r="F58" s="13" t="s">
        <v>55</v>
      </c>
      <c r="G58" s="14">
        <v>104.80468565373501</v>
      </c>
      <c r="H58" s="13" t="s">
        <v>57</v>
      </c>
      <c r="I58" s="14">
        <v>104.601486363323</v>
      </c>
      <c r="J58" s="13" t="s">
        <v>12</v>
      </c>
      <c r="K58" s="14">
        <v>104.332627159561</v>
      </c>
    </row>
    <row r="59" spans="1:11" ht="34.5" customHeight="1">
      <c r="A59" s="26" t="s">
        <v>121</v>
      </c>
      <c r="B59" s="22"/>
      <c r="C59" s="18"/>
      <c r="D59" s="17"/>
      <c r="E59" s="18"/>
      <c r="F59" s="17"/>
      <c r="G59" s="18"/>
      <c r="H59" s="17"/>
      <c r="I59" s="18"/>
      <c r="J59" s="17"/>
      <c r="K59" s="27"/>
    </row>
    <row r="60" spans="1:11" ht="19.5" customHeight="1">
      <c r="A60" s="9" t="s">
        <v>8</v>
      </c>
      <c r="B60" s="10" t="s">
        <v>122</v>
      </c>
      <c r="C60" s="11">
        <v>109.16221426790101</v>
      </c>
      <c r="D60" s="10" t="s">
        <v>123</v>
      </c>
      <c r="E60" s="11">
        <v>99.447827856541096</v>
      </c>
      <c r="F60" s="10" t="s">
        <v>100</v>
      </c>
      <c r="G60" s="11">
        <v>105.443412862229</v>
      </c>
      <c r="H60" s="10" t="s">
        <v>124</v>
      </c>
      <c r="I60" s="11">
        <v>104.797983485412</v>
      </c>
      <c r="J60" s="10" t="s">
        <v>18</v>
      </c>
      <c r="K60" s="11">
        <v>104.037775124465</v>
      </c>
    </row>
    <row r="61" spans="1:11" ht="19.5" customHeight="1">
      <c r="A61" s="31" t="s">
        <v>14</v>
      </c>
      <c r="B61" s="13" t="s">
        <v>125</v>
      </c>
      <c r="C61" s="14">
        <v>108.166882747998</v>
      </c>
      <c r="D61" s="13" t="s">
        <v>126</v>
      </c>
      <c r="E61" s="14">
        <v>98.611508076292694</v>
      </c>
      <c r="F61" s="13" t="s">
        <v>56</v>
      </c>
      <c r="G61" s="14">
        <v>105.132356403834</v>
      </c>
      <c r="H61" s="13" t="s">
        <v>57</v>
      </c>
      <c r="I61" s="14">
        <v>104.61164785298401</v>
      </c>
      <c r="J61" s="13" t="s">
        <v>10</v>
      </c>
      <c r="K61" s="14">
        <v>104.14658555061401</v>
      </c>
    </row>
    <row r="62" spans="1:11" ht="47.65" customHeight="1">
      <c r="A62" s="33" t="s">
        <v>127</v>
      </c>
      <c r="B62" s="17"/>
      <c r="C62" s="18"/>
      <c r="D62" s="17"/>
      <c r="E62" s="18"/>
      <c r="F62" s="17"/>
      <c r="G62" s="18"/>
      <c r="H62" s="17"/>
      <c r="I62" s="18"/>
      <c r="J62" s="17"/>
      <c r="K62" s="27"/>
    </row>
    <row r="63" spans="1:11" ht="19.5" customHeight="1">
      <c r="A63" s="9" t="s">
        <v>8</v>
      </c>
      <c r="B63" s="10" t="s">
        <v>85</v>
      </c>
      <c r="C63" s="11">
        <v>106.528852794459</v>
      </c>
      <c r="D63" s="10" t="s">
        <v>128</v>
      </c>
      <c r="E63" s="11">
        <v>111.496292064043</v>
      </c>
      <c r="F63" s="10" t="s">
        <v>24</v>
      </c>
      <c r="G63" s="11">
        <v>104.228049389582</v>
      </c>
      <c r="H63" s="10" t="s">
        <v>11</v>
      </c>
      <c r="I63" s="11">
        <v>104.057038398675</v>
      </c>
      <c r="J63" s="10" t="s">
        <v>16</v>
      </c>
      <c r="K63" s="11">
        <v>103.92459747414</v>
      </c>
    </row>
    <row r="64" spans="1:11" ht="19.5" customHeight="1">
      <c r="A64" s="12" t="s">
        <v>14</v>
      </c>
      <c r="B64" s="13" t="s">
        <v>90</v>
      </c>
      <c r="C64" s="14">
        <v>111.435129196164</v>
      </c>
      <c r="D64" s="13" t="s">
        <v>129</v>
      </c>
      <c r="E64" s="14">
        <v>120.913672989725</v>
      </c>
      <c r="F64" s="13" t="s">
        <v>130</v>
      </c>
      <c r="G64" s="14">
        <v>101.943645388928</v>
      </c>
      <c r="H64" s="13" t="s">
        <v>12</v>
      </c>
      <c r="I64" s="14">
        <v>104.32468277816</v>
      </c>
      <c r="J64" s="13" t="s">
        <v>10</v>
      </c>
      <c r="K64" s="14">
        <v>104.109795338423</v>
      </c>
    </row>
    <row r="65" spans="1:11" ht="30">
      <c r="A65" s="26" t="s">
        <v>131</v>
      </c>
      <c r="B65" s="22"/>
      <c r="C65" s="18"/>
      <c r="D65" s="17"/>
      <c r="E65" s="18"/>
      <c r="F65" s="17"/>
      <c r="G65" s="18"/>
      <c r="H65" s="17"/>
      <c r="I65" s="18"/>
      <c r="J65" s="17"/>
      <c r="K65" s="27"/>
    </row>
    <row r="66" spans="1:11" ht="19.5" customHeight="1">
      <c r="A66" s="9" t="s">
        <v>8</v>
      </c>
      <c r="B66" s="10" t="s">
        <v>132</v>
      </c>
      <c r="C66" s="11">
        <v>100.879209349332</v>
      </c>
      <c r="D66" s="10" t="s">
        <v>133</v>
      </c>
      <c r="E66" s="11">
        <v>108.897191066223</v>
      </c>
      <c r="F66" s="10" t="s">
        <v>16</v>
      </c>
      <c r="G66" s="11">
        <v>103.27561759689399</v>
      </c>
      <c r="H66" s="10" t="s">
        <v>51</v>
      </c>
      <c r="I66" s="11">
        <v>104.71074194451801</v>
      </c>
      <c r="J66" s="10" t="s">
        <v>24</v>
      </c>
      <c r="K66" s="11">
        <v>104.305869034472</v>
      </c>
    </row>
    <row r="67" spans="1:11" ht="19.5" customHeight="1">
      <c r="A67" s="31" t="s">
        <v>14</v>
      </c>
      <c r="B67" s="13" t="s">
        <v>128</v>
      </c>
      <c r="C67" s="14">
        <v>114.250052056196</v>
      </c>
      <c r="D67" s="13" t="s">
        <v>134</v>
      </c>
      <c r="E67" s="14">
        <v>108.732186750382</v>
      </c>
      <c r="F67" s="13" t="s">
        <v>17</v>
      </c>
      <c r="G67" s="14">
        <v>103.069139345256</v>
      </c>
      <c r="H67" s="13" t="s">
        <v>23</v>
      </c>
      <c r="I67" s="14">
        <v>104.494292321768</v>
      </c>
      <c r="J67" s="13" t="s">
        <v>24</v>
      </c>
      <c r="K67" s="14">
        <v>104.226227489927</v>
      </c>
    </row>
    <row r="68" spans="1:11" ht="29.85" customHeight="1">
      <c r="A68" s="33" t="s">
        <v>135</v>
      </c>
      <c r="B68" s="17"/>
      <c r="C68" s="18"/>
      <c r="D68" s="17"/>
      <c r="E68" s="18"/>
      <c r="F68" s="17"/>
      <c r="G68" s="18"/>
      <c r="H68" s="17"/>
      <c r="I68" s="18"/>
      <c r="J68" s="17"/>
      <c r="K68" s="27"/>
    </row>
    <row r="69" spans="1:11" ht="19.5" customHeight="1">
      <c r="A69" s="9" t="s">
        <v>8</v>
      </c>
      <c r="B69" s="10" t="s">
        <v>136</v>
      </c>
      <c r="C69" s="11">
        <v>108.645230700125</v>
      </c>
      <c r="D69" s="10" t="s">
        <v>137</v>
      </c>
      <c r="E69" s="11">
        <v>106.60727970006501</v>
      </c>
      <c r="F69" s="10" t="s">
        <v>95</v>
      </c>
      <c r="G69" s="11">
        <v>105.129774266989</v>
      </c>
      <c r="H69" s="10" t="s">
        <v>23</v>
      </c>
      <c r="I69" s="11">
        <v>104.4940674643</v>
      </c>
      <c r="J69" s="10" t="s">
        <v>12</v>
      </c>
      <c r="K69" s="11">
        <v>104.280493785022</v>
      </c>
    </row>
    <row r="70" spans="1:11" ht="19.5" customHeight="1">
      <c r="A70" s="12" t="s">
        <v>14</v>
      </c>
      <c r="B70" s="13" t="s">
        <v>133</v>
      </c>
      <c r="C70" s="14">
        <v>109.563818209212</v>
      </c>
      <c r="D70" s="13" t="s">
        <v>138</v>
      </c>
      <c r="E70" s="14">
        <v>106.321034266927</v>
      </c>
      <c r="F70" s="13" t="s">
        <v>95</v>
      </c>
      <c r="G70" s="14">
        <v>105.000663607102</v>
      </c>
      <c r="H70" s="13" t="s">
        <v>23</v>
      </c>
      <c r="I70" s="14">
        <v>104.505993817858</v>
      </c>
      <c r="J70" s="13" t="s">
        <v>24</v>
      </c>
      <c r="K70" s="14">
        <v>104.177477479217</v>
      </c>
    </row>
    <row r="71" spans="1:11" ht="19.5" customHeight="1">
      <c r="A71" s="26" t="s">
        <v>139</v>
      </c>
      <c r="B71" s="22"/>
      <c r="C71" s="18"/>
      <c r="D71" s="17"/>
      <c r="E71" s="18"/>
      <c r="F71" s="17"/>
      <c r="G71" s="18"/>
      <c r="H71" s="17"/>
      <c r="I71" s="18"/>
      <c r="J71" s="17"/>
      <c r="K71" s="27"/>
    </row>
    <row r="72" spans="1:11" ht="19.5" customHeight="1">
      <c r="A72" s="9" t="s">
        <v>8</v>
      </c>
      <c r="B72" s="10" t="s">
        <v>140</v>
      </c>
      <c r="C72" s="11">
        <v>115.38372695310299</v>
      </c>
      <c r="D72" s="10" t="s">
        <v>51</v>
      </c>
      <c r="E72" s="11">
        <v>104.623596829852</v>
      </c>
      <c r="F72" s="10" t="s">
        <v>23</v>
      </c>
      <c r="G72" s="11">
        <v>104.17947848607101</v>
      </c>
      <c r="H72" s="10" t="s">
        <v>10</v>
      </c>
      <c r="I72" s="11">
        <v>104.076337894725</v>
      </c>
      <c r="J72" s="10" t="s">
        <v>10</v>
      </c>
      <c r="K72" s="11">
        <v>104.08622650518799</v>
      </c>
    </row>
    <row r="73" spans="1:11" ht="42.95" customHeight="1">
      <c r="A73" s="6" t="s">
        <v>141</v>
      </c>
      <c r="B73" s="17"/>
      <c r="C73" s="32"/>
      <c r="D73" s="17"/>
      <c r="E73" s="32"/>
      <c r="F73" s="17"/>
      <c r="G73" s="32"/>
      <c r="H73" s="17"/>
      <c r="I73" s="32"/>
      <c r="J73" s="17"/>
      <c r="K73" s="19"/>
    </row>
    <row r="74" spans="1:11" ht="19.5" customHeight="1">
      <c r="A74" s="9" t="s">
        <v>8</v>
      </c>
      <c r="B74" s="10" t="s">
        <v>102</v>
      </c>
      <c r="C74" s="11">
        <v>106.17344333797</v>
      </c>
      <c r="D74" s="10" t="s">
        <v>142</v>
      </c>
      <c r="E74" s="11">
        <v>112.91619074338099</v>
      </c>
      <c r="F74" s="10" t="s">
        <v>143</v>
      </c>
      <c r="G74" s="11">
        <v>112.177522715865</v>
      </c>
      <c r="H74" s="10" t="s">
        <v>122</v>
      </c>
      <c r="I74" s="11">
        <v>109.185373673359</v>
      </c>
      <c r="J74" s="10" t="s">
        <v>124</v>
      </c>
      <c r="K74" s="11">
        <v>104.849046088615</v>
      </c>
    </row>
    <row r="75" spans="1:11" ht="19.5" customHeight="1">
      <c r="A75" s="12" t="s">
        <v>14</v>
      </c>
      <c r="B75" s="13" t="s">
        <v>56</v>
      </c>
      <c r="C75" s="14">
        <v>105.947479142207</v>
      </c>
      <c r="D75" s="13" t="s">
        <v>74</v>
      </c>
      <c r="E75" s="14">
        <v>112.849081027767</v>
      </c>
      <c r="F75" s="13" t="s">
        <v>144</v>
      </c>
      <c r="G75" s="14">
        <v>112.32463091645199</v>
      </c>
      <c r="H75" s="13" t="s">
        <v>89</v>
      </c>
      <c r="I75" s="14">
        <v>109.08432153978001</v>
      </c>
      <c r="J75" s="13" t="s">
        <v>22</v>
      </c>
      <c r="K75" s="14">
        <v>104.85400045902399</v>
      </c>
    </row>
    <row r="76" spans="1:11" ht="48.6" customHeight="1">
      <c r="A76" s="6" t="s">
        <v>145</v>
      </c>
      <c r="B76" s="22"/>
      <c r="C76" s="32"/>
      <c r="D76" s="17"/>
      <c r="E76" s="32"/>
      <c r="F76" s="17"/>
      <c r="G76" s="32"/>
      <c r="H76" s="17"/>
      <c r="I76" s="32"/>
      <c r="J76" s="17"/>
      <c r="K76" s="19"/>
    </row>
    <row r="77" spans="1:11" ht="19.5" customHeight="1">
      <c r="A77" s="9" t="s">
        <v>8</v>
      </c>
      <c r="B77" s="10" t="s">
        <v>146</v>
      </c>
      <c r="C77" s="11">
        <v>110.606090980513</v>
      </c>
      <c r="D77" s="10" t="s">
        <v>91</v>
      </c>
      <c r="E77" s="11">
        <v>104.397803755441</v>
      </c>
      <c r="F77" s="10" t="s">
        <v>12</v>
      </c>
      <c r="G77" s="11">
        <v>104.307392654503</v>
      </c>
      <c r="H77" s="10" t="s">
        <v>10</v>
      </c>
      <c r="I77" s="11">
        <v>104.095210829633</v>
      </c>
      <c r="J77" s="10" t="s">
        <v>11</v>
      </c>
      <c r="K77" s="11">
        <v>103.97409323757201</v>
      </c>
    </row>
    <row r="78" spans="1:11" ht="19.5" customHeight="1">
      <c r="A78" s="28" t="s">
        <v>14</v>
      </c>
      <c r="B78" s="13" t="s">
        <v>22</v>
      </c>
      <c r="C78" s="14">
        <v>104.8905831073</v>
      </c>
      <c r="D78" s="13" t="s">
        <v>12</v>
      </c>
      <c r="E78" s="14">
        <v>104.31238108681499</v>
      </c>
      <c r="F78" s="13" t="s">
        <v>24</v>
      </c>
      <c r="G78" s="14">
        <v>104.159137359006</v>
      </c>
      <c r="H78" s="13" t="s">
        <v>10</v>
      </c>
      <c r="I78" s="14">
        <v>104.149130538487</v>
      </c>
      <c r="J78" s="13" t="s">
        <v>11</v>
      </c>
      <c r="K78" s="14">
        <v>103.981096574766</v>
      </c>
    </row>
    <row r="79" spans="1:11" ht="19.5" customHeight="1">
      <c r="A79" s="5" t="s">
        <v>147</v>
      </c>
      <c r="B79" s="34"/>
      <c r="C79" s="32"/>
      <c r="D79" s="32"/>
      <c r="E79" s="32"/>
      <c r="F79" s="32"/>
      <c r="G79" s="32"/>
      <c r="H79" s="32"/>
      <c r="I79" s="32"/>
      <c r="J79" s="32"/>
      <c r="K79" s="19"/>
    </row>
    <row r="80" spans="1:11" ht="19.5" customHeight="1">
      <c r="A80" s="9" t="s">
        <v>8</v>
      </c>
      <c r="B80" s="10" t="s">
        <v>117</v>
      </c>
      <c r="C80" s="11">
        <v>108.28401082935</v>
      </c>
      <c r="D80" s="10" t="s">
        <v>117</v>
      </c>
      <c r="E80" s="11">
        <v>107.576806793922</v>
      </c>
      <c r="F80" s="10" t="s">
        <v>95</v>
      </c>
      <c r="G80" s="11">
        <v>104.867772886076</v>
      </c>
      <c r="H80" s="10" t="s">
        <v>23</v>
      </c>
      <c r="I80" s="11">
        <v>104.474756027656</v>
      </c>
      <c r="J80" s="10" t="s">
        <v>24</v>
      </c>
      <c r="K80" s="11">
        <v>104.225282300427</v>
      </c>
    </row>
    <row r="81" spans="1:11" ht="19.5" customHeight="1">
      <c r="A81" s="6" t="s">
        <v>148</v>
      </c>
      <c r="B81" s="17"/>
      <c r="C81" s="32"/>
      <c r="D81" s="17"/>
      <c r="E81" s="32"/>
      <c r="F81" s="17"/>
      <c r="G81" s="32"/>
      <c r="H81" s="17"/>
      <c r="I81" s="32"/>
      <c r="J81" s="17"/>
      <c r="K81" s="19"/>
    </row>
    <row r="82" spans="1:11" ht="19.5" customHeight="1">
      <c r="A82" s="9" t="s">
        <v>8</v>
      </c>
      <c r="B82" s="35" t="s">
        <v>149</v>
      </c>
      <c r="C82" s="36">
        <v>106.899637975159</v>
      </c>
      <c r="D82" s="10" t="s">
        <v>96</v>
      </c>
      <c r="E82" s="11">
        <v>107.079392354199</v>
      </c>
      <c r="F82" s="10" t="s">
        <v>48</v>
      </c>
      <c r="G82" s="11">
        <v>104.62207782500499</v>
      </c>
      <c r="H82" s="10" t="s">
        <v>24</v>
      </c>
      <c r="I82" s="11">
        <v>104.24476614284499</v>
      </c>
      <c r="J82" s="10" t="s">
        <v>11</v>
      </c>
      <c r="K82" s="11">
        <v>103.96301747765099</v>
      </c>
    </row>
    <row r="83" spans="1:11" ht="19.5" customHeight="1">
      <c r="A83" s="6" t="s">
        <v>150</v>
      </c>
      <c r="B83" s="22"/>
      <c r="C83" s="32"/>
      <c r="D83" s="17"/>
      <c r="E83" s="32"/>
      <c r="F83" s="17"/>
      <c r="G83" s="32"/>
      <c r="H83" s="17"/>
      <c r="I83" s="32"/>
      <c r="J83" s="17"/>
      <c r="K83" s="19"/>
    </row>
    <row r="84" spans="1:11" ht="19.5" customHeight="1">
      <c r="A84" s="9" t="s">
        <v>8</v>
      </c>
      <c r="B84" s="35" t="s">
        <v>151</v>
      </c>
      <c r="C84" s="36">
        <v>109.887813232517</v>
      </c>
      <c r="D84" s="10" t="s">
        <v>21</v>
      </c>
      <c r="E84" s="11">
        <v>108.209879717204</v>
      </c>
      <c r="F84" s="10" t="s">
        <v>80</v>
      </c>
      <c r="G84" s="11">
        <v>105.180475691075</v>
      </c>
      <c r="H84" s="10" t="s">
        <v>22</v>
      </c>
      <c r="I84" s="11">
        <v>104.767470426508</v>
      </c>
      <c r="J84" s="10" t="s">
        <v>57</v>
      </c>
      <c r="K84" s="11">
        <v>104.559073893052</v>
      </c>
    </row>
    <row r="85" spans="1:11" ht="27" customHeight="1">
      <c r="A85" s="37" t="s">
        <v>152</v>
      </c>
      <c r="B85" s="13" t="s">
        <v>153</v>
      </c>
      <c r="C85" s="14">
        <v>109.33</v>
      </c>
      <c r="D85" s="13" t="s">
        <v>154</v>
      </c>
      <c r="E85" s="14">
        <v>108.409500343741</v>
      </c>
      <c r="F85" s="13" t="s">
        <v>155</v>
      </c>
      <c r="G85" s="14">
        <v>105.974306959027</v>
      </c>
      <c r="H85" s="13" t="s">
        <v>22</v>
      </c>
      <c r="I85" s="14">
        <v>104.76252576591099</v>
      </c>
      <c r="J85" s="13" t="s">
        <v>91</v>
      </c>
      <c r="K85" s="14">
        <v>104.37633331268999</v>
      </c>
    </row>
    <row r="86" spans="1:11" ht="21.4" customHeight="1">
      <c r="A86" s="6" t="s">
        <v>156</v>
      </c>
      <c r="B86" s="17"/>
      <c r="C86" s="38"/>
      <c r="D86" s="17"/>
      <c r="E86" s="38"/>
      <c r="F86" s="17"/>
      <c r="G86" s="38"/>
      <c r="H86" s="17"/>
      <c r="I86" s="38"/>
      <c r="J86" s="17"/>
      <c r="K86" s="39"/>
    </row>
    <row r="87" spans="1:11" ht="19.5" customHeight="1">
      <c r="A87" s="9" t="s">
        <v>157</v>
      </c>
      <c r="B87" s="35" t="s">
        <v>158</v>
      </c>
      <c r="C87" s="36">
        <v>113.857656972002</v>
      </c>
      <c r="D87" s="10" t="s">
        <v>51</v>
      </c>
      <c r="E87" s="11">
        <v>104.59132942577899</v>
      </c>
      <c r="F87" s="10" t="s">
        <v>79</v>
      </c>
      <c r="G87" s="11">
        <v>105.41850054001701</v>
      </c>
      <c r="H87" s="10" t="s">
        <v>55</v>
      </c>
      <c r="I87" s="11">
        <v>105.188142382997</v>
      </c>
      <c r="J87" s="10" t="s">
        <v>23</v>
      </c>
      <c r="K87" s="11">
        <v>104.55777775853799</v>
      </c>
    </row>
    <row r="88" spans="1:11" ht="19.5" customHeight="1">
      <c r="A88" s="40" t="s">
        <v>159</v>
      </c>
      <c r="B88" s="13" t="s">
        <v>160</v>
      </c>
      <c r="C88" s="14">
        <v>113.46</v>
      </c>
      <c r="D88" s="13" t="s">
        <v>48</v>
      </c>
      <c r="E88" s="14">
        <v>104.884798252973</v>
      </c>
      <c r="F88" s="13" t="s">
        <v>105</v>
      </c>
      <c r="G88" s="14">
        <v>105.57243886633999</v>
      </c>
      <c r="H88" s="13" t="s">
        <v>22</v>
      </c>
      <c r="I88" s="14">
        <v>104.866183503748</v>
      </c>
      <c r="J88" s="13" t="s">
        <v>57</v>
      </c>
      <c r="K88" s="14">
        <v>104.665399391972</v>
      </c>
    </row>
    <row r="89" spans="1:11" ht="28.9" customHeight="1">
      <c r="A89" s="41" t="s">
        <v>161</v>
      </c>
      <c r="B89" s="13" t="s">
        <v>162</v>
      </c>
      <c r="C89" s="14">
        <v>121.23</v>
      </c>
      <c r="D89" s="13" t="s">
        <v>163</v>
      </c>
      <c r="E89" s="14">
        <v>107.413520407703</v>
      </c>
      <c r="F89" s="13" t="s">
        <v>137</v>
      </c>
      <c r="G89" s="14">
        <v>107.120995736905</v>
      </c>
      <c r="H89" s="13" t="s">
        <v>164</v>
      </c>
      <c r="I89" s="14">
        <v>105.731592483876</v>
      </c>
      <c r="J89" s="13" t="s">
        <v>50</v>
      </c>
      <c r="K89" s="14">
        <v>105.162762088382</v>
      </c>
    </row>
    <row r="90" spans="1:11" ht="19.5" customHeight="1">
      <c r="A90" s="25" t="s">
        <v>165</v>
      </c>
      <c r="B90" s="22"/>
      <c r="C90" s="38"/>
      <c r="D90" s="17"/>
      <c r="E90" s="38"/>
      <c r="F90" s="17"/>
      <c r="G90" s="38"/>
      <c r="H90" s="17"/>
      <c r="I90" s="38"/>
      <c r="J90" s="17"/>
      <c r="K90" s="39"/>
    </row>
    <row r="91" spans="1:11" ht="19.5" customHeight="1">
      <c r="A91" s="9" t="s">
        <v>8</v>
      </c>
      <c r="B91" s="42" t="s">
        <v>166</v>
      </c>
      <c r="C91" s="11">
        <v>108.140323383872</v>
      </c>
      <c r="D91" s="10" t="s">
        <v>125</v>
      </c>
      <c r="E91" s="11">
        <v>107.769285765332</v>
      </c>
      <c r="F91" s="10" t="s">
        <v>164</v>
      </c>
      <c r="G91" s="11">
        <v>105.262885209491</v>
      </c>
      <c r="H91" s="10" t="s">
        <v>91</v>
      </c>
      <c r="I91" s="11">
        <v>104.443386547636</v>
      </c>
      <c r="J91" s="10" t="s">
        <v>12</v>
      </c>
      <c r="K91" s="11">
        <v>104.32620834267701</v>
      </c>
    </row>
    <row r="92" spans="1:11" ht="19.5" customHeight="1">
      <c r="A92" s="31" t="s">
        <v>167</v>
      </c>
      <c r="B92" s="14">
        <v>108.2</v>
      </c>
      <c r="C92" s="14">
        <v>108.22</v>
      </c>
      <c r="D92" s="17"/>
      <c r="E92" s="14"/>
      <c r="F92" s="17"/>
      <c r="G92" s="14"/>
      <c r="H92" s="17"/>
      <c r="I92" s="14"/>
      <c r="J92" s="17"/>
      <c r="K92" s="14"/>
    </row>
    <row r="93" spans="1:11" ht="19.5" customHeight="1">
      <c r="A93" s="25" t="s">
        <v>168</v>
      </c>
      <c r="B93" s="17"/>
      <c r="C93" s="38"/>
      <c r="D93" s="17"/>
      <c r="E93" s="38"/>
      <c r="F93" s="17"/>
      <c r="G93" s="38"/>
      <c r="H93" s="17"/>
      <c r="I93" s="38"/>
      <c r="J93" s="17"/>
      <c r="K93" s="39"/>
    </row>
    <row r="94" spans="1:11" ht="19.5" customHeight="1">
      <c r="A94" s="9" t="s">
        <v>8</v>
      </c>
      <c r="B94" s="35" t="s">
        <v>99</v>
      </c>
      <c r="C94" s="36">
        <v>107.807144683008</v>
      </c>
      <c r="D94" s="10" t="s">
        <v>169</v>
      </c>
      <c r="E94" s="11">
        <v>105.342370719974</v>
      </c>
      <c r="F94" s="10" t="s">
        <v>57</v>
      </c>
      <c r="G94" s="11">
        <v>104.563953628414</v>
      </c>
      <c r="H94" s="10" t="s">
        <v>57</v>
      </c>
      <c r="I94" s="11">
        <v>104.521293155943</v>
      </c>
      <c r="J94" s="10" t="s">
        <v>10</v>
      </c>
      <c r="K94" s="11">
        <v>104.342027546029</v>
      </c>
    </row>
    <row r="95" spans="1:11" ht="19.5" customHeight="1">
      <c r="A95" s="31" t="s">
        <v>14</v>
      </c>
      <c r="B95" s="13" t="s">
        <v>82</v>
      </c>
      <c r="C95" s="14">
        <v>107.87</v>
      </c>
      <c r="D95" s="13" t="s">
        <v>85</v>
      </c>
      <c r="E95" s="14">
        <v>105.009885808408</v>
      </c>
      <c r="F95" s="13" t="s">
        <v>51</v>
      </c>
      <c r="G95" s="14">
        <v>104.694739584795</v>
      </c>
      <c r="H95" s="13" t="s">
        <v>91</v>
      </c>
      <c r="I95" s="14">
        <v>104.39200908865701</v>
      </c>
      <c r="J95" s="13" t="s">
        <v>10</v>
      </c>
      <c r="K95" s="14">
        <v>104.33971126344299</v>
      </c>
    </row>
    <row r="96" spans="1:11" ht="19.5" customHeight="1">
      <c r="A96" s="6" t="s">
        <v>170</v>
      </c>
      <c r="B96" s="22"/>
      <c r="C96" s="38"/>
      <c r="D96" s="17"/>
      <c r="E96" s="38"/>
      <c r="F96" s="17"/>
      <c r="G96" s="38"/>
      <c r="H96" s="17"/>
      <c r="I96" s="38"/>
      <c r="J96" s="17"/>
      <c r="K96" s="39"/>
    </row>
    <row r="97" spans="1:11" ht="19.5" customHeight="1">
      <c r="A97" s="9" t="s">
        <v>171</v>
      </c>
      <c r="B97" s="10" t="s">
        <v>163</v>
      </c>
      <c r="C97" s="11">
        <v>107.68300000000001</v>
      </c>
      <c r="D97" s="10" t="s">
        <v>154</v>
      </c>
      <c r="E97" s="11">
        <v>108.643</v>
      </c>
      <c r="F97" s="10" t="s">
        <v>55</v>
      </c>
      <c r="G97" s="11">
        <v>104.95</v>
      </c>
      <c r="H97" s="10" t="s">
        <v>11</v>
      </c>
      <c r="I97" s="11">
        <v>104.03</v>
      </c>
      <c r="J97" s="10" t="s">
        <v>11</v>
      </c>
      <c r="K97" s="11">
        <v>104.03</v>
      </c>
    </row>
    <row r="98" spans="1:11" ht="19.5" customHeight="1">
      <c r="A98" s="12" t="s">
        <v>172</v>
      </c>
      <c r="B98" s="13" t="s">
        <v>82</v>
      </c>
      <c r="C98" s="14">
        <v>107.85</v>
      </c>
      <c r="D98" s="13" t="s">
        <v>89</v>
      </c>
      <c r="E98" s="14">
        <v>108.81</v>
      </c>
      <c r="F98" s="13" t="s">
        <v>80</v>
      </c>
      <c r="G98" s="14">
        <v>105.35</v>
      </c>
      <c r="H98" s="13" t="s">
        <v>11</v>
      </c>
      <c r="I98" s="14">
        <v>104.03</v>
      </c>
      <c r="J98" s="13" t="s">
        <v>11</v>
      </c>
      <c r="K98" s="14">
        <v>104.03</v>
      </c>
    </row>
    <row r="99" spans="1:11" ht="19.5" customHeight="1">
      <c r="A99" s="9" t="s">
        <v>173</v>
      </c>
      <c r="B99" s="10" t="s">
        <v>174</v>
      </c>
      <c r="C99" s="11">
        <v>110.28919999999999</v>
      </c>
      <c r="D99" s="10" t="s">
        <v>87</v>
      </c>
      <c r="E99" s="11">
        <v>111.0592</v>
      </c>
      <c r="F99" s="10" t="s">
        <v>175</v>
      </c>
      <c r="G99" s="11">
        <v>106.1</v>
      </c>
      <c r="H99" s="10" t="s">
        <v>23</v>
      </c>
      <c r="I99" s="11">
        <v>104.5</v>
      </c>
      <c r="J99" s="10" t="s">
        <v>11</v>
      </c>
      <c r="K99" s="11">
        <v>104.03</v>
      </c>
    </row>
    <row r="100" spans="1:11" ht="19.5" customHeight="1">
      <c r="A100" s="31" t="s">
        <v>176</v>
      </c>
      <c r="B100" s="13" t="s">
        <v>116</v>
      </c>
      <c r="C100" s="14">
        <v>109.97</v>
      </c>
      <c r="D100" s="13" t="s">
        <v>84</v>
      </c>
      <c r="E100" s="14">
        <v>110.74</v>
      </c>
      <c r="F100" s="13" t="s">
        <v>56</v>
      </c>
      <c r="G100" s="14">
        <v>105.54</v>
      </c>
      <c r="H100" s="13" t="s">
        <v>11</v>
      </c>
      <c r="I100" s="14">
        <v>104.01</v>
      </c>
      <c r="J100" s="13" t="s">
        <v>11</v>
      </c>
      <c r="K100" s="14">
        <v>104.03</v>
      </c>
    </row>
    <row r="101" spans="1:11" ht="15" customHeight="1">
      <c r="A101" s="43" t="s">
        <v>177</v>
      </c>
      <c r="B101" s="43"/>
      <c r="C101" s="44"/>
      <c r="D101" s="44"/>
      <c r="E101" s="44"/>
      <c r="F101" s="44"/>
      <c r="G101" s="44"/>
      <c r="H101" s="44"/>
      <c r="I101" s="44"/>
      <c r="J101" s="44"/>
      <c r="K101" s="44"/>
    </row>
    <row r="102" spans="1:11" ht="14.25" customHeight="1">
      <c r="A102" s="45" t="s">
        <v>178</v>
      </c>
      <c r="B102" s="45"/>
      <c r="C102" s="46"/>
      <c r="D102" s="46"/>
      <c r="E102" s="46"/>
      <c r="F102" s="46"/>
      <c r="G102" s="46"/>
      <c r="H102" s="46"/>
      <c r="I102" s="46"/>
      <c r="J102" s="46"/>
      <c r="K102" s="46"/>
    </row>
    <row r="103" spans="1:11" ht="27" customHeight="1">
      <c r="A103" s="67" t="s">
        <v>179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</row>
    <row r="104" spans="1:11" ht="15.75">
      <c r="A104" s="43" t="s">
        <v>180</v>
      </c>
      <c r="B104" s="43"/>
      <c r="C104" s="47"/>
      <c r="D104" s="47"/>
      <c r="E104" s="47"/>
      <c r="F104" s="47"/>
      <c r="G104" s="47"/>
      <c r="H104" s="47"/>
      <c r="I104" s="47"/>
      <c r="J104" s="47"/>
      <c r="K104" s="47"/>
    </row>
    <row r="105" spans="1:11" ht="15.75">
      <c r="A105" s="43" t="s">
        <v>181</v>
      </c>
      <c r="B105" s="43"/>
      <c r="C105" s="47"/>
      <c r="D105" s="47"/>
      <c r="E105" s="47"/>
      <c r="F105" s="47"/>
      <c r="G105" s="47"/>
      <c r="H105" s="47"/>
      <c r="I105" s="47"/>
      <c r="J105" s="47"/>
      <c r="K105" s="47"/>
    </row>
    <row r="106" spans="1:11" ht="15.75">
      <c r="A106" s="43" t="s">
        <v>182</v>
      </c>
      <c r="B106" s="43"/>
      <c r="C106" s="48"/>
      <c r="D106" s="48"/>
      <c r="E106" s="48"/>
      <c r="F106" s="48"/>
      <c r="G106" s="48"/>
      <c r="H106" s="48"/>
      <c r="I106" s="48"/>
      <c r="J106" s="48"/>
      <c r="K106" s="48"/>
    </row>
    <row r="107" spans="1:11" ht="15" customHeight="1">
      <c r="A107" s="43" t="s">
        <v>183</v>
      </c>
      <c r="B107" s="43"/>
      <c r="C107" s="46"/>
      <c r="D107" s="46"/>
      <c r="E107" s="46"/>
      <c r="F107" s="46"/>
      <c r="G107" s="46"/>
      <c r="H107" s="46"/>
      <c r="I107" s="46"/>
      <c r="J107" s="46"/>
      <c r="K107" s="46"/>
    </row>
  </sheetData>
  <mergeCells count="13">
    <mergeCell ref="A103:K103"/>
    <mergeCell ref="A1:K2"/>
    <mergeCell ref="A3:K3"/>
    <mergeCell ref="A4:K4"/>
    <mergeCell ref="A5:A6"/>
    <mergeCell ref="B5:C5"/>
    <mergeCell ref="D5:E5"/>
    <mergeCell ref="F5:G5"/>
    <mergeCell ref="H5:I5"/>
    <mergeCell ref="J5:K5"/>
    <mergeCell ref="B6:C6"/>
    <mergeCell ref="D6:E6"/>
    <mergeCell ref="F6:K6"/>
  </mergeCells>
  <pageMargins left="0.196527777777778" right="0.196527777777778" top="0.59027777777777801" bottom="0.196527777777778" header="0.511811023622047" footer="0.511811023622047"/>
  <pageSetup paperSize="9" scale="74" orientation="landscape" horizontalDpi="300" verticalDpi="300"/>
  <rowBreaks count="3" manualBreakCount="3">
    <brk id="31" max="16383" man="1"/>
    <brk id="55" max="16383" man="1"/>
    <brk id="78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zoomScaleNormal="100" workbookViewId="0"/>
  </sheetViews>
  <sheetFormatPr defaultColWidth="8.7109375" defaultRowHeight="15"/>
  <cols>
    <col min="2" max="2" width="9.140625" style="49" customWidth="1"/>
  </cols>
  <sheetData>
    <row r="1" spans="1:25" ht="18" customHeight="1">
      <c r="A1" s="1" t="s">
        <v>184</v>
      </c>
      <c r="C1" s="76" t="s">
        <v>185</v>
      </c>
      <c r="D1" s="76"/>
      <c r="E1" s="76"/>
      <c r="F1" s="76"/>
      <c r="G1" s="76"/>
      <c r="H1" s="76"/>
      <c r="I1" s="50">
        <f>F5/D5*100</f>
        <v>66.753483562106382</v>
      </c>
      <c r="J1" s="51"/>
      <c r="K1" s="76" t="s">
        <v>186</v>
      </c>
      <c r="L1" s="76"/>
      <c r="M1" s="76"/>
      <c r="N1" s="76"/>
      <c r="O1" s="76"/>
      <c r="P1" s="76"/>
      <c r="Q1" s="51"/>
      <c r="R1" s="76" t="s">
        <v>187</v>
      </c>
      <c r="S1" s="76"/>
      <c r="T1" s="76"/>
      <c r="U1" s="76"/>
      <c r="V1" s="76"/>
      <c r="W1" s="76"/>
    </row>
    <row r="2" spans="1:25" ht="18" customHeight="1">
      <c r="B2" s="52"/>
      <c r="C2" s="76" t="s">
        <v>188</v>
      </c>
      <c r="D2" s="76"/>
      <c r="E2" s="76" t="s">
        <v>189</v>
      </c>
      <c r="F2" s="76"/>
      <c r="G2" s="76" t="s">
        <v>190</v>
      </c>
      <c r="H2" s="76"/>
      <c r="I2" s="50">
        <f>H5/D5*100</f>
        <v>33.246516437893611</v>
      </c>
      <c r="J2" s="51"/>
      <c r="K2" s="76" t="s">
        <v>188</v>
      </c>
      <c r="L2" s="76"/>
      <c r="M2" s="76" t="s">
        <v>189</v>
      </c>
      <c r="N2" s="76"/>
      <c r="O2" s="76" t="s">
        <v>190</v>
      </c>
      <c r="P2" s="76"/>
      <c r="Q2" s="51"/>
      <c r="R2" s="76" t="s">
        <v>188</v>
      </c>
      <c r="S2" s="76"/>
      <c r="T2" s="76" t="s">
        <v>189</v>
      </c>
      <c r="U2" s="76"/>
      <c r="V2" s="76" t="s">
        <v>190</v>
      </c>
      <c r="W2" s="76"/>
    </row>
    <row r="3" spans="1:25">
      <c r="A3" s="1">
        <f>C3/$D$5*100</f>
        <v>35.308412733507453</v>
      </c>
      <c r="B3" s="53">
        <v>44927</v>
      </c>
      <c r="C3" s="54">
        <v>5.8</v>
      </c>
      <c r="D3" s="55"/>
      <c r="E3" s="54">
        <f>C3-G3</f>
        <v>5.8</v>
      </c>
      <c r="F3" s="55"/>
      <c r="G3" s="55"/>
      <c r="H3" s="55"/>
      <c r="K3" s="54">
        <f>R3/C3*1000</f>
        <v>585.52363728002365</v>
      </c>
      <c r="L3" s="55"/>
      <c r="M3" s="55"/>
      <c r="N3" s="55"/>
      <c r="O3" s="55"/>
      <c r="P3" s="55"/>
      <c r="R3" s="54">
        <f>S5/2.9</f>
        <v>3.3960370962241369</v>
      </c>
      <c r="S3" s="55"/>
      <c r="T3" s="55"/>
      <c r="U3" s="55"/>
      <c r="V3" s="55"/>
      <c r="W3" s="55"/>
    </row>
    <row r="4" spans="1:25">
      <c r="A4" s="1">
        <f>C4/$D$5*100</f>
        <v>31.556871837313437</v>
      </c>
      <c r="B4" s="53">
        <v>44958</v>
      </c>
      <c r="C4" s="54">
        <f>(D5-C3)/2.05</f>
        <v>5.1837463790243907</v>
      </c>
      <c r="D4" s="55"/>
      <c r="E4" s="54">
        <f>C4-G4</f>
        <v>5.1837463790243907</v>
      </c>
      <c r="F4" s="55"/>
      <c r="G4" s="55"/>
      <c r="H4" s="55"/>
      <c r="K4" s="54">
        <f>R4/C4*1000</f>
        <v>638.33354875373811</v>
      </c>
      <c r="L4" s="56">
        <f>(K3*A3+K4*A4+K5*A5)/100</f>
        <v>599.54339725891987</v>
      </c>
      <c r="M4" s="55"/>
      <c r="N4" s="55"/>
      <c r="O4" s="55"/>
      <c r="P4" s="55"/>
      <c r="R4" s="54">
        <f>(S5-R3)/1.95</f>
        <v>3.3089592219619797</v>
      </c>
      <c r="S4" s="55"/>
      <c r="T4" s="55"/>
      <c r="U4" s="55"/>
      <c r="V4" s="55"/>
      <c r="W4" s="55"/>
      <c r="Y4" s="50"/>
    </row>
    <row r="5" spans="1:25">
      <c r="A5" s="1">
        <f>C5/$D$5*100</f>
        <v>33.134715429179103</v>
      </c>
      <c r="B5" s="53">
        <v>44986</v>
      </c>
      <c r="C5" s="54">
        <f>D5-C3-C4</f>
        <v>5.4429336979756089</v>
      </c>
      <c r="D5" s="54">
        <v>16.426680077</v>
      </c>
      <c r="E5" s="54">
        <f>C5-G5</f>
        <v>5.4429336979756089</v>
      </c>
      <c r="F5" s="54">
        <v>10.965381185</v>
      </c>
      <c r="G5" s="54"/>
      <c r="H5" s="54">
        <v>5.4612988920000003</v>
      </c>
      <c r="K5" s="54">
        <f>R5/C5*1000</f>
        <v>577.53987744385847</v>
      </c>
      <c r="L5" s="54">
        <v>599.54339725891998</v>
      </c>
      <c r="M5" s="54"/>
      <c r="N5" s="54">
        <v>733.41635919244197</v>
      </c>
      <c r="O5" s="54"/>
      <c r="P5" s="54">
        <v>330.74872276922798</v>
      </c>
      <c r="R5" s="54">
        <f>S5-R3-R4</f>
        <v>3.1435112608638804</v>
      </c>
      <c r="S5" s="54">
        <f>L5*D5/1000</f>
        <v>9.848507579049997</v>
      </c>
      <c r="T5" s="54"/>
      <c r="U5" s="54">
        <f>S5-W5</f>
        <v>8.042189945859997</v>
      </c>
      <c r="V5" s="54"/>
      <c r="W5" s="54">
        <f>P5*H5/1000</f>
        <v>1.8063176331900002</v>
      </c>
      <c r="Y5" s="50"/>
    </row>
    <row r="6" spans="1:25">
      <c r="B6" s="50"/>
      <c r="C6" s="50"/>
      <c r="D6" s="50"/>
      <c r="E6" s="50"/>
      <c r="G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Y6" s="50"/>
    </row>
    <row r="7" spans="1:25"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Y7" s="50"/>
    </row>
    <row r="8" spans="1:25"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Y8" s="50"/>
    </row>
    <row r="9" spans="1:25"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Y9" s="50"/>
    </row>
    <row r="10" spans="1:25"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Y10" s="50"/>
    </row>
    <row r="11" spans="1:25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Y11" s="50"/>
    </row>
    <row r="12" spans="1:25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Y12" s="50"/>
    </row>
    <row r="13" spans="1:25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Y13" s="50"/>
    </row>
    <row r="14" spans="1:25"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Y14" s="50"/>
    </row>
    <row r="15" spans="1:25"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Y15" s="50"/>
    </row>
    <row r="16" spans="1:25"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Y16" s="50"/>
    </row>
    <row r="17" spans="2:25"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Y17" s="50"/>
    </row>
    <row r="18" spans="2:25"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</row>
    <row r="19" spans="2:25"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</row>
    <row r="20" spans="2:25"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</row>
    <row r="21" spans="2:25"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</row>
    <row r="22" spans="2:25"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</row>
    <row r="23" spans="2:25"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</row>
    <row r="24" spans="2:25"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</row>
    <row r="25" spans="2:25"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</row>
    <row r="26" spans="2:25"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</row>
    <row r="27" spans="2:25"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</row>
    <row r="28" spans="2:25"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</row>
    <row r="29" spans="2:25"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</row>
    <row r="30" spans="2:25"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</row>
    <row r="31" spans="2:25"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</row>
    <row r="32" spans="2:25"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</row>
    <row r="33" spans="2:23"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</row>
    <row r="34" spans="2:23"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</row>
    <row r="35" spans="2:23"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</row>
    <row r="36" spans="2:23"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</row>
    <row r="37" spans="2:23"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</row>
    <row r="38" spans="2:23"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</row>
    <row r="39" spans="2:23"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</row>
    <row r="40" spans="2:23"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</row>
    <row r="41" spans="2:23"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</row>
    <row r="42" spans="2:23"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</row>
    <row r="43" spans="2:23"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</row>
    <row r="44" spans="2:23"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</row>
    <row r="45" spans="2:23"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</row>
    <row r="46" spans="2:23"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</row>
    <row r="47" spans="2:23"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</row>
    <row r="48" spans="2:23"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</row>
    <row r="49" spans="2:23"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</row>
    <row r="50" spans="2:23"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</row>
  </sheetData>
  <mergeCells count="12">
    <mergeCell ref="C1:H1"/>
    <mergeCell ref="K1:P1"/>
    <mergeCell ref="R1:W1"/>
    <mergeCell ref="C2:D2"/>
    <mergeCell ref="E2:F2"/>
    <mergeCell ref="G2:H2"/>
    <mergeCell ref="K2:L2"/>
    <mergeCell ref="M2:N2"/>
    <mergeCell ref="O2:P2"/>
    <mergeCell ref="R2:S2"/>
    <mergeCell ref="T2:U2"/>
    <mergeCell ref="V2:W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zoomScaleNormal="100" workbookViewId="0"/>
  </sheetViews>
  <sheetFormatPr defaultColWidth="8.7109375" defaultRowHeight="15"/>
  <cols>
    <col min="2" max="2" width="23.140625" style="57" customWidth="1"/>
    <col min="3" max="3" width="18.5703125" style="57" customWidth="1"/>
    <col min="4" max="4" width="12" style="57" customWidth="1"/>
    <col min="6" max="6" width="21.85546875" style="57" customWidth="1"/>
    <col min="7" max="7" width="14.140625" style="57" customWidth="1"/>
    <col min="8" max="8" width="6.28515625" style="57" customWidth="1"/>
    <col min="11" max="13" width="18" style="57" customWidth="1"/>
    <col min="14" max="16" width="14.140625" style="57" customWidth="1"/>
    <col min="18" max="18" width="15.7109375" style="57" customWidth="1"/>
  </cols>
  <sheetData>
    <row r="1" spans="1:19" ht="15" customHeight="1">
      <c r="B1" s="77" t="s">
        <v>191</v>
      </c>
      <c r="C1" s="77"/>
      <c r="D1" s="77"/>
      <c r="F1" s="78" t="s">
        <v>192</v>
      </c>
      <c r="G1" s="78"/>
      <c r="H1" s="78"/>
      <c r="K1" s="79" t="str">
        <f>B2</f>
        <v xml:space="preserve">     дальнее зарубежье</v>
      </c>
      <c r="L1" s="79"/>
      <c r="M1" s="79"/>
      <c r="N1" s="79" t="str">
        <f>C2</f>
        <v>ДЗ (без Китая)</v>
      </c>
      <c r="O1" s="79"/>
      <c r="P1" s="79"/>
      <c r="Q1" s="79" t="str">
        <f>D2</f>
        <v>Китай</v>
      </c>
      <c r="R1" s="79"/>
      <c r="S1" s="79"/>
    </row>
    <row r="2" spans="1:19" ht="30" customHeight="1">
      <c r="B2" s="59" t="s">
        <v>193</v>
      </c>
      <c r="C2" s="60" t="s">
        <v>194</v>
      </c>
      <c r="D2" s="60" t="s">
        <v>190</v>
      </c>
      <c r="F2" s="56" t="str">
        <f>B2</f>
        <v xml:space="preserve">     дальнее зарубежье</v>
      </c>
      <c r="G2" s="56" t="str">
        <f>C2</f>
        <v>ДЗ (без Китая)</v>
      </c>
      <c r="H2" s="56" t="str">
        <f>D2</f>
        <v>Китай</v>
      </c>
      <c r="M2" s="58"/>
      <c r="P2" s="58"/>
    </row>
    <row r="3" spans="1:19">
      <c r="A3" s="61" t="s">
        <v>195</v>
      </c>
      <c r="B3" s="62">
        <v>37.453385595999997</v>
      </c>
      <c r="C3" s="62">
        <v>33.681439396000002</v>
      </c>
      <c r="D3" s="62">
        <v>3.7719461999999999</v>
      </c>
      <c r="F3" s="62">
        <v>736.21030517798795</v>
      </c>
      <c r="G3" s="62">
        <v>794.76688798457496</v>
      </c>
      <c r="H3" s="62">
        <v>213.33169279561801</v>
      </c>
      <c r="J3" s="63">
        <v>44927</v>
      </c>
      <c r="K3" s="1">
        <f>L5/3</f>
        <v>199.84779908630665</v>
      </c>
    </row>
    <row r="4" spans="1:19">
      <c r="A4" s="64" t="s">
        <v>196</v>
      </c>
      <c r="B4" s="62">
        <v>29.266807071999999</v>
      </c>
      <c r="C4" s="62">
        <v>25.492959427999999</v>
      </c>
      <c r="D4" s="62">
        <v>3.7738476439999999</v>
      </c>
      <c r="F4" s="62">
        <v>819.83591405826496</v>
      </c>
      <c r="G4" s="62">
        <v>904.38167443664099</v>
      </c>
      <c r="H4" s="62">
        <v>248.71544432703701</v>
      </c>
      <c r="J4" s="63">
        <v>44958</v>
      </c>
    </row>
    <row r="5" spans="1:19">
      <c r="A5" s="64" t="s">
        <v>197</v>
      </c>
      <c r="B5" s="62">
        <v>18.070430393999999</v>
      </c>
      <c r="C5" s="62">
        <v>14.424083021</v>
      </c>
      <c r="D5" s="62">
        <v>3.6463473729999998</v>
      </c>
      <c r="F5" s="62">
        <v>1190.90810814475</v>
      </c>
      <c r="G5" s="62">
        <v>1414.7683071665499</v>
      </c>
      <c r="H5" s="62">
        <v>305.37039999946302</v>
      </c>
      <c r="J5" s="63">
        <v>44986</v>
      </c>
      <c r="L5" s="62">
        <v>599.54339725891998</v>
      </c>
      <c r="M5" s="62"/>
      <c r="O5" s="62">
        <v>733.41635919244197</v>
      </c>
      <c r="P5" s="62"/>
      <c r="Q5" s="62"/>
      <c r="R5" s="62">
        <v>330.74872276922798</v>
      </c>
      <c r="S5" s="62"/>
    </row>
    <row r="6" spans="1:19">
      <c r="A6" s="64" t="s">
        <v>198</v>
      </c>
      <c r="B6" s="62">
        <v>14.492367006</v>
      </c>
      <c r="C6" s="62">
        <v>10.285027474</v>
      </c>
      <c r="D6" s="62">
        <v>4.2073395319999998</v>
      </c>
      <c r="F6" s="62">
        <v>945.82653633081804</v>
      </c>
      <c r="G6" s="62">
        <v>1195.6742856348701</v>
      </c>
      <c r="H6" s="62">
        <v>335.06266848396598</v>
      </c>
      <c r="J6" s="63">
        <v>45017</v>
      </c>
    </row>
    <row r="7" spans="1:19">
      <c r="A7" s="65">
        <v>44986</v>
      </c>
      <c r="B7" s="62">
        <v>21.752475247524799</v>
      </c>
      <c r="C7" s="62">
        <v>14.4499202239626</v>
      </c>
      <c r="D7" s="62">
        <v>7.3025550235621504</v>
      </c>
      <c r="F7" s="62">
        <v>674.748461052621</v>
      </c>
      <c r="G7" s="62">
        <v>853.21930924707306</v>
      </c>
      <c r="H7" s="62">
        <v>321.59952750924901</v>
      </c>
      <c r="J7" s="63">
        <v>45047</v>
      </c>
    </row>
    <row r="8" spans="1:19">
      <c r="A8" s="66">
        <v>45078</v>
      </c>
      <c r="B8" s="62">
        <v>22.181518151815201</v>
      </c>
      <c r="C8" s="62">
        <v>17.294274192928199</v>
      </c>
      <c r="D8" s="62">
        <v>4.88724395888703</v>
      </c>
      <c r="F8" s="62">
        <v>626.81666470296</v>
      </c>
      <c r="G8" s="62">
        <v>716.70421976754096</v>
      </c>
      <c r="H8" s="62">
        <v>308.73554640887897</v>
      </c>
      <c r="J8" s="63">
        <v>45078</v>
      </c>
      <c r="L8" s="62">
        <v>389.43772402683697</v>
      </c>
      <c r="M8" s="62"/>
      <c r="O8" s="62">
        <v>445.74092857810899</v>
      </c>
      <c r="P8" s="62"/>
      <c r="Q8" s="62"/>
      <c r="R8" s="62">
        <v>290.28375418472001</v>
      </c>
      <c r="S8" s="62"/>
    </row>
    <row r="9" spans="1:19">
      <c r="A9" s="65">
        <v>45170</v>
      </c>
      <c r="B9" s="62">
        <v>13.3432343234323</v>
      </c>
      <c r="C9" s="62">
        <v>7.8590377851059401</v>
      </c>
      <c r="D9" s="62">
        <v>5.4841965383264002</v>
      </c>
      <c r="F9" s="62">
        <v>500.045215152764</v>
      </c>
      <c r="G9" s="62">
        <v>644.31709357101897</v>
      </c>
      <c r="H9" s="62">
        <v>293.29876908843499</v>
      </c>
      <c r="J9" s="63">
        <v>45108</v>
      </c>
    </row>
    <row r="10" spans="1:19">
      <c r="A10" s="66">
        <v>45261</v>
      </c>
      <c r="B10" s="62">
        <v>20.722772277227701</v>
      </c>
      <c r="C10" s="62">
        <v>16.3967677980033</v>
      </c>
      <c r="D10" s="62">
        <v>4.3260044792244203</v>
      </c>
      <c r="F10" s="62">
        <v>564.10493116605801</v>
      </c>
      <c r="G10" s="62">
        <v>637.87392263530899</v>
      </c>
      <c r="H10" s="62">
        <v>284.49980601578199</v>
      </c>
      <c r="J10" s="63">
        <v>45139</v>
      </c>
    </row>
    <row r="11" spans="1:19">
      <c r="A11" s="65">
        <v>45352</v>
      </c>
      <c r="B11" s="62">
        <v>23.704620462046201</v>
      </c>
      <c r="C11" s="62">
        <v>13.746590884461501</v>
      </c>
      <c r="D11" s="62">
        <v>9.9580295775847496</v>
      </c>
      <c r="F11" s="62">
        <v>485.18579923930901</v>
      </c>
      <c r="G11" s="62">
        <v>634.68455302213295</v>
      </c>
      <c r="H11" s="62">
        <v>278.809809895466</v>
      </c>
      <c r="J11" s="63">
        <v>45170</v>
      </c>
      <c r="L11" s="62">
        <v>375.38375469755903</v>
      </c>
      <c r="M11" s="62"/>
      <c r="O11" s="62">
        <v>425.83776613613401</v>
      </c>
      <c r="P11" s="62"/>
      <c r="Q11" s="62"/>
      <c r="R11" s="62">
        <v>285.80051248554702</v>
      </c>
      <c r="S11" s="62"/>
    </row>
    <row r="12" spans="1:19">
      <c r="A12" s="66">
        <v>45444</v>
      </c>
      <c r="B12" s="62">
        <v>24.1721672167217</v>
      </c>
      <c r="C12" s="62">
        <v>17.5077436364212</v>
      </c>
      <c r="D12" s="62">
        <v>6.6644235803005003</v>
      </c>
      <c r="F12" s="62">
        <v>529.97350335287001</v>
      </c>
      <c r="G12" s="62">
        <v>627.70302293888903</v>
      </c>
      <c r="H12" s="62">
        <v>273.23361369755702</v>
      </c>
      <c r="J12" s="63">
        <v>45200</v>
      </c>
    </row>
    <row r="13" spans="1:19">
      <c r="A13" s="65">
        <v>45536</v>
      </c>
      <c r="B13" s="62">
        <v>14.540704070406999</v>
      </c>
      <c r="C13" s="62">
        <v>7.0622542454164998</v>
      </c>
      <c r="D13" s="62">
        <v>7.47844982499055</v>
      </c>
      <c r="F13" s="62">
        <v>441.060481596447</v>
      </c>
      <c r="G13" s="62">
        <v>624.56450782419495</v>
      </c>
      <c r="H13" s="62">
        <v>267.76894142360601</v>
      </c>
      <c r="J13" s="63">
        <v>45231</v>
      </c>
    </row>
    <row r="14" spans="1:19">
      <c r="A14" s="66">
        <v>45627</v>
      </c>
      <c r="B14" s="62">
        <v>22.5825082508251</v>
      </c>
      <c r="C14" s="62">
        <v>16.683411233700902</v>
      </c>
      <c r="D14" s="62">
        <v>5.8990970171242099</v>
      </c>
      <c r="F14" s="62">
        <v>520.73366382643405</v>
      </c>
      <c r="G14" s="62">
        <v>612.07321766771099</v>
      </c>
      <c r="H14" s="62">
        <v>262.41356259513401</v>
      </c>
      <c r="J14" s="63">
        <v>45261</v>
      </c>
      <c r="L14" s="62">
        <v>376.40496740677901</v>
      </c>
      <c r="M14" s="62">
        <f>GEOMEAN(L5:L14)</f>
        <v>426.18422036310682</v>
      </c>
      <c r="O14" s="62">
        <v>411.61474816569699</v>
      </c>
      <c r="P14" s="62">
        <f>AVERAGE(O5:O14)</f>
        <v>504.15245051809546</v>
      </c>
      <c r="Q14" s="62"/>
      <c r="R14" s="62">
        <v>282.19798874577498</v>
      </c>
      <c r="S14" s="62">
        <f>AVERAGE(R5:R14)</f>
        <v>297.25774454631744</v>
      </c>
    </row>
    <row r="15" spans="1:19">
      <c r="J15" s="63">
        <v>45292</v>
      </c>
    </row>
    <row r="16" spans="1:19">
      <c r="J16" s="63">
        <v>45323</v>
      </c>
    </row>
    <row r="17" spans="10:19">
      <c r="J17" s="63">
        <v>45352</v>
      </c>
      <c r="L17" s="62">
        <v>360.30594308828</v>
      </c>
      <c r="M17" s="62"/>
      <c r="O17" s="62">
        <v>429.03320039993798</v>
      </c>
      <c r="P17" s="62"/>
      <c r="Q17" s="62"/>
      <c r="R17" s="62">
        <v>277.58896786278899</v>
      </c>
      <c r="S17" s="62"/>
    </row>
    <row r="18" spans="10:19">
      <c r="J18" s="63">
        <v>45383</v>
      </c>
    </row>
    <row r="19" spans="10:19">
      <c r="J19" s="63">
        <v>45413</v>
      </c>
    </row>
    <row r="20" spans="10:19">
      <c r="J20" s="63">
        <v>45444</v>
      </c>
      <c r="L20" s="62">
        <v>408.37284831610498</v>
      </c>
      <c r="M20" s="62"/>
      <c r="O20" s="62">
        <v>467.27816687832001</v>
      </c>
      <c r="P20" s="62"/>
      <c r="Q20" s="62"/>
      <c r="R20" s="62">
        <v>273.45601739417702</v>
      </c>
      <c r="S20" s="62"/>
    </row>
    <row r="21" spans="10:19">
      <c r="J21" s="63">
        <v>45474</v>
      </c>
    </row>
    <row r="22" spans="10:19">
      <c r="J22" s="63">
        <v>45505</v>
      </c>
    </row>
    <row r="23" spans="10:19">
      <c r="J23" s="63">
        <v>45536</v>
      </c>
      <c r="L23" s="62">
        <v>370.36199843162598</v>
      </c>
      <c r="M23" s="62"/>
      <c r="O23" s="62">
        <v>494.21353582202801</v>
      </c>
      <c r="P23" s="62"/>
      <c r="Q23" s="62"/>
      <c r="R23" s="62">
        <v>268.390875424993</v>
      </c>
      <c r="S23" s="62"/>
    </row>
    <row r="24" spans="10:19">
      <c r="J24" s="63">
        <v>45566</v>
      </c>
    </row>
    <row r="25" spans="10:19">
      <c r="J25" s="63">
        <v>45597</v>
      </c>
    </row>
    <row r="26" spans="10:19">
      <c r="J26" s="63">
        <v>45627</v>
      </c>
      <c r="L26" s="62">
        <v>456.71285400517701</v>
      </c>
      <c r="M26" s="62">
        <f>AVERAGE(L17:L26)</f>
        <v>398.93841096029701</v>
      </c>
      <c r="O26" s="62">
        <v>535.02676662507702</v>
      </c>
      <c r="P26" s="62">
        <f>AVERAGE(O17:O26)</f>
        <v>481.38791743134072</v>
      </c>
      <c r="Q26" s="62"/>
      <c r="R26" s="62">
        <v>263.61285365272499</v>
      </c>
      <c r="S26" s="62">
        <f>AVERAGE(R17:R26)</f>
        <v>270.76217858367102</v>
      </c>
    </row>
    <row r="27" spans="10:19">
      <c r="J27" s="63">
        <v>45658</v>
      </c>
    </row>
    <row r="28" spans="10:19">
      <c r="J28" s="63">
        <v>45689</v>
      </c>
    </row>
    <row r="29" spans="10:19">
      <c r="J29" s="63">
        <v>45717</v>
      </c>
      <c r="L29" s="62"/>
      <c r="M29" s="62"/>
      <c r="O29" s="62"/>
      <c r="P29" s="62"/>
      <c r="Q29" s="62"/>
      <c r="R29" s="62"/>
    </row>
    <row r="30" spans="10:19">
      <c r="J30" s="63">
        <v>45748</v>
      </c>
    </row>
    <row r="31" spans="10:19">
      <c r="J31" s="63">
        <v>45778</v>
      </c>
    </row>
    <row r="32" spans="10:19">
      <c r="J32" s="63">
        <v>45809</v>
      </c>
      <c r="L32" s="62"/>
      <c r="M32" s="62"/>
      <c r="O32" s="62"/>
      <c r="P32" s="62"/>
      <c r="Q32" s="62"/>
      <c r="R32" s="62"/>
    </row>
    <row r="33" spans="10:18">
      <c r="J33" s="63">
        <v>45839</v>
      </c>
    </row>
    <row r="34" spans="10:18">
      <c r="J34" s="63">
        <v>45870</v>
      </c>
    </row>
    <row r="35" spans="10:18">
      <c r="J35" s="63">
        <v>45901</v>
      </c>
      <c r="L35" s="62"/>
      <c r="M35" s="62"/>
      <c r="O35" s="62"/>
      <c r="P35" s="62"/>
      <c r="Q35" s="62"/>
      <c r="R35" s="62"/>
    </row>
    <row r="36" spans="10:18">
      <c r="J36" s="63">
        <v>45931</v>
      </c>
    </row>
    <row r="37" spans="10:18">
      <c r="J37" s="63">
        <v>45962</v>
      </c>
    </row>
    <row r="38" spans="10:18">
      <c r="J38" s="63">
        <v>45992</v>
      </c>
      <c r="L38" s="62"/>
      <c r="M38" s="62"/>
      <c r="O38" s="62"/>
      <c r="P38" s="62"/>
      <c r="Q38" s="62"/>
      <c r="R38" s="62"/>
    </row>
    <row r="39" spans="10:18">
      <c r="J39" s="63">
        <v>46023</v>
      </c>
    </row>
    <row r="40" spans="10:18">
      <c r="J40" s="63">
        <v>46054</v>
      </c>
    </row>
    <row r="41" spans="10:18">
      <c r="J41" s="63">
        <v>46082</v>
      </c>
      <c r="L41" s="62"/>
      <c r="M41" s="62"/>
      <c r="O41" s="62"/>
      <c r="P41" s="62"/>
      <c r="Q41" s="62"/>
      <c r="R41" s="62"/>
    </row>
    <row r="42" spans="10:18">
      <c r="J42" s="63">
        <v>46113</v>
      </c>
    </row>
    <row r="43" spans="10:18">
      <c r="J43" s="63">
        <v>46143</v>
      </c>
    </row>
    <row r="44" spans="10:18">
      <c r="J44" s="63">
        <v>46174</v>
      </c>
      <c r="L44" s="62"/>
      <c r="M44" s="62"/>
      <c r="O44" s="62"/>
      <c r="P44" s="62"/>
      <c r="Q44" s="62"/>
      <c r="R44" s="62"/>
    </row>
    <row r="45" spans="10:18">
      <c r="J45" s="63">
        <v>46204</v>
      </c>
    </row>
    <row r="46" spans="10:18">
      <c r="J46" s="63">
        <v>46235</v>
      </c>
    </row>
    <row r="47" spans="10:18">
      <c r="J47" s="63">
        <v>46266</v>
      </c>
      <c r="L47" s="62"/>
      <c r="M47" s="62"/>
      <c r="O47" s="62"/>
      <c r="P47" s="62"/>
      <c r="Q47" s="62"/>
      <c r="R47" s="62"/>
    </row>
    <row r="48" spans="10:18">
      <c r="J48" s="63">
        <v>46296</v>
      </c>
    </row>
    <row r="49" spans="10:18">
      <c r="J49" s="63">
        <v>46327</v>
      </c>
    </row>
    <row r="50" spans="10:18">
      <c r="J50" s="63">
        <v>46357</v>
      </c>
      <c r="L50" s="62"/>
      <c r="M50" s="62"/>
      <c r="O50" s="62"/>
      <c r="P50" s="62"/>
      <c r="Q50" s="62"/>
      <c r="R50" s="62"/>
    </row>
  </sheetData>
  <mergeCells count="5">
    <mergeCell ref="B1:D1"/>
    <mergeCell ref="F1:H1"/>
    <mergeCell ref="K1:M1"/>
    <mergeCell ref="N1:P1"/>
    <mergeCell ref="Q1:S1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73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20</vt:i4>
      </vt:variant>
    </vt:vector>
  </HeadingPairs>
  <TitlesOfParts>
    <vt:vector size="23" baseType="lpstr">
      <vt:lpstr>Дефл год_Базовый+ Консерв</vt:lpstr>
      <vt:lpstr>Лист3 (2)</vt:lpstr>
      <vt:lpstr>Лист1 (2)</vt:lpstr>
      <vt:lpstr>'Дефл год_Базовый+ Консерв'!Z_01CA8EBB_0C4C_4010_811F_073E57232CD7_.wvu.FilterData</vt:lpstr>
      <vt:lpstr>'Дефл год_Базовый+ Консерв'!Z_0ED5301B_3B9B_4028_A009_D402EF13F98D_.wvu.FilterData</vt:lpstr>
      <vt:lpstr>'Дефл год_Базовый+ Консерв'!Z_13B89219_28C6_4883_87AC_E0D1795AD51D_.wvu.FilterData</vt:lpstr>
      <vt:lpstr>'Дефл год_Базовый+ Консерв'!Z_268023C0_9BC0_40EB_A535_38BF110897FA_.wvu.FilterData</vt:lpstr>
      <vt:lpstr>'Дефл год_Базовый+ Консерв'!Z_3DEEBB3D_1270_47DE_834F_86032DB959D9_.wvu.FilterData</vt:lpstr>
      <vt:lpstr>'Дефл год_Базовый+ Консерв'!Z_4E2D07F0_76DB_4630_BC1D_F4D5A502B378_.wvu.FilterData</vt:lpstr>
      <vt:lpstr>'Дефл год_Базовый+ Консерв'!Z_572ABAB9_340C_418A_A9AD_B19F14213DA2_.wvu.FilterData</vt:lpstr>
      <vt:lpstr>'Дефл год_Базовый+ Консерв'!Z_ABD7BA35_04E1_43E0_AC75_033C3CA6FF3C_.wvu.FilterData</vt:lpstr>
      <vt:lpstr>'Дефл год_Базовый+ Консерв'!Z_ABD7BA35_04E1_43E0_AC75_033C3CA6FF3C_.wvu.PrintArea</vt:lpstr>
      <vt:lpstr>'Дефл год_Базовый+ Консерв'!Z_C73CA27E_77B2_422A_A773_B235904BACA3_.wvu.FilterData</vt:lpstr>
      <vt:lpstr>'Дефл год_Базовый+ Консерв'!Z_C73CA27E_77B2_422A_A773_B235904BACA3_.wvu.PrintArea</vt:lpstr>
      <vt:lpstr>'Дефл год_Базовый+ Консерв'!Z_D49940EF_113F_4789_B6E7_8353B816853A_.wvu.FilterData</vt:lpstr>
      <vt:lpstr>'Дефл год_Базовый+ Консерв'!Z_D49940EF_113F_4789_B6E7_8353B816853A_.wvu.PrintArea</vt:lpstr>
      <vt:lpstr>'Дефл год_Базовый+ Консерв'!Z_DCC68DFC_E4AF_484C_822A_D560C6D52926_.wvu.FilterData</vt:lpstr>
      <vt:lpstr>'Дефл год_Базовый+ Консерв'!Z_E55F6B6A_DBD3_4117_B149_A082390B8D13_.wvu.FilterData</vt:lpstr>
      <vt:lpstr>'Дефл год_Базовый+ Консерв'!Z_E55F6B6A_DBD3_4117_B149_A082390B8D13_.wvu.PrintArea</vt:lpstr>
      <vt:lpstr>'Дефл год_Базовый+ Консерв'!Z_E9547856_3045_49CA_B3C7_618D2DA21087_.wvu.FilterData</vt:lpstr>
      <vt:lpstr>'Дефл год_Базовый+ Консерв'!Z_E9D4ABE5_580B_4EA1_8057_CB16EE65A5F9_.wvu.FilterData</vt:lpstr>
      <vt:lpstr>'Дефл год_Базовый+ Консерв'!Z_F49A5623_9435_4BAA_98DE_EAAB0061DE16_.wvu.FilterData</vt:lpstr>
      <vt:lpstr>'Дефл год_Базовый+ Консерв'!Заголовки_для_печати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Гальдина Елена Игоревна</dc:creator>
  <dc:description/>
  <cp:lastModifiedBy>Серый</cp:lastModifiedBy>
  <cp:revision>3</cp:revision>
  <cp:lastPrinted>2025-06-11T11:50:24Z</cp:lastPrinted>
  <dcterms:created xsi:type="dcterms:W3CDTF">2025-06-04T14:58:36Z</dcterms:created>
  <dcterms:modified xsi:type="dcterms:W3CDTF">2025-08-07T08:01:18Z</dcterms:modified>
  <dc:language>ru-RU</dc:language>
</cp:coreProperties>
</file>